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РАСПЕЧАТАТЬ" sheetId="1" r:id="rId1"/>
    <sheet name="цены (ОКРУГЛЕННЫЕ)УТВЕРЖДЁННЫЕ" sheetId="2" r:id="rId2"/>
    <sheet name="цены" sheetId="3" r:id="rId3"/>
    <sheet name="расчет тарифов на дому" sheetId="4" r:id="rId4"/>
    <sheet name="расчет соц. быт." sheetId="5" r:id="rId5"/>
    <sheet name="прокат" sheetId="6" r:id="rId6"/>
  </sheets>
  <calcPr calcId="125725" iterateDelta="1E-4"/>
</workbook>
</file>

<file path=xl/calcChain.xml><?xml version="1.0" encoding="utf-8"?>
<calcChain xmlns="http://schemas.openxmlformats.org/spreadsheetml/2006/main">
  <c r="H6" i="6"/>
  <c r="H7"/>
  <c r="H8"/>
  <c r="H9"/>
  <c r="H10"/>
  <c r="F11"/>
  <c r="H11"/>
  <c r="D31"/>
  <c r="F12"/>
  <c r="H12"/>
  <c r="F13"/>
  <c r="H13"/>
  <c r="H14"/>
  <c r="F15"/>
  <c r="H15"/>
  <c r="F16"/>
  <c r="H16"/>
  <c r="H17"/>
  <c r="H18"/>
  <c r="H19"/>
  <c r="F20"/>
  <c r="H20"/>
  <c r="D24"/>
  <c r="E24"/>
  <c r="G24"/>
  <c r="G25"/>
  <c r="B30"/>
  <c r="B31"/>
  <c r="B32"/>
  <c r="B33"/>
  <c r="B34"/>
  <c r="B35"/>
  <c r="B36"/>
  <c r="B38"/>
  <c r="B39"/>
  <c r="B40"/>
  <c r="I18" i="1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3"/>
  <c r="I44"/>
  <c r="I45"/>
  <c r="I46"/>
  <c r="I47"/>
  <c r="C9" i="5"/>
  <c r="G9"/>
  <c r="G10"/>
  <c r="E18"/>
  <c r="E20"/>
  <c r="D9"/>
  <c r="E9"/>
  <c r="F15"/>
  <c r="E19"/>
  <c r="C8" i="4"/>
  <c r="D8"/>
  <c r="E8"/>
  <c r="G8"/>
  <c r="G9"/>
  <c r="E17"/>
  <c r="E19"/>
  <c r="F14"/>
  <c r="E18"/>
  <c r="C27"/>
  <c r="D27"/>
  <c r="G27"/>
  <c r="G28"/>
  <c r="E36"/>
  <c r="E38"/>
  <c r="E27"/>
  <c r="F33"/>
  <c r="E37"/>
  <c r="C45"/>
  <c r="E45"/>
  <c r="F51"/>
  <c r="E55"/>
  <c r="C63"/>
  <c r="G63"/>
  <c r="G64"/>
  <c r="E72"/>
  <c r="E74"/>
  <c r="D63"/>
  <c r="E63"/>
  <c r="F69"/>
  <c r="E73"/>
  <c r="C81"/>
  <c r="D81"/>
  <c r="E81"/>
  <c r="G81"/>
  <c r="G82"/>
  <c r="E90"/>
  <c r="E92"/>
  <c r="F87"/>
  <c r="E91"/>
  <c r="C100"/>
  <c r="D100"/>
  <c r="G100"/>
  <c r="G101"/>
  <c r="E109"/>
  <c r="E111"/>
  <c r="E100"/>
  <c r="F106"/>
  <c r="E110"/>
  <c r="C118"/>
  <c r="E118"/>
  <c r="F124"/>
  <c r="E128"/>
  <c r="C136"/>
  <c r="G136"/>
  <c r="G137"/>
  <c r="E145"/>
  <c r="E147"/>
  <c r="D136"/>
  <c r="E136"/>
  <c r="F142"/>
  <c r="E146"/>
  <c r="C156"/>
  <c r="D156"/>
  <c r="E156"/>
  <c r="G156"/>
  <c r="G157"/>
  <c r="E165"/>
  <c r="E167"/>
  <c r="F162"/>
  <c r="E166"/>
  <c r="C175"/>
  <c r="D175"/>
  <c r="G175"/>
  <c r="G176"/>
  <c r="E184"/>
  <c r="E186"/>
  <c r="E175"/>
  <c r="F181"/>
  <c r="E185"/>
  <c r="C193"/>
  <c r="E193"/>
  <c r="F199"/>
  <c r="E203"/>
  <c r="C211"/>
  <c r="G211"/>
  <c r="G212"/>
  <c r="E220"/>
  <c r="E222"/>
  <c r="D211"/>
  <c r="E211"/>
  <c r="F217"/>
  <c r="E221"/>
  <c r="C229"/>
  <c r="D229"/>
  <c r="E229"/>
  <c r="G229"/>
  <c r="G230"/>
  <c r="E238"/>
  <c r="E240"/>
  <c r="F235"/>
  <c r="E239"/>
  <c r="C247"/>
  <c r="D247"/>
  <c r="G247"/>
  <c r="G248"/>
  <c r="E256"/>
  <c r="E258"/>
  <c r="E247"/>
  <c r="F253"/>
  <c r="E257"/>
  <c r="C265"/>
  <c r="E265"/>
  <c r="F271"/>
  <c r="E275"/>
  <c r="C283"/>
  <c r="G283"/>
  <c r="G284"/>
  <c r="E292"/>
  <c r="E294"/>
  <c r="D283"/>
  <c r="E283"/>
  <c r="F289"/>
  <c r="E293"/>
  <c r="C301"/>
  <c r="D301"/>
  <c r="E301"/>
  <c r="G301"/>
  <c r="G302"/>
  <c r="E310"/>
  <c r="E312"/>
  <c r="F307"/>
  <c r="E311"/>
  <c r="C319"/>
  <c r="D319"/>
  <c r="G319"/>
  <c r="G320"/>
  <c r="E328"/>
  <c r="E330"/>
  <c r="E319"/>
  <c r="F325"/>
  <c r="E329"/>
  <c r="C337"/>
  <c r="E337"/>
  <c r="F343"/>
  <c r="E347"/>
  <c r="C356"/>
  <c r="G356"/>
  <c r="G357"/>
  <c r="E365"/>
  <c r="E367"/>
  <c r="D356"/>
  <c r="E356"/>
  <c r="F362"/>
  <c r="E366"/>
  <c r="C374"/>
  <c r="D374"/>
  <c r="E374"/>
  <c r="G374"/>
  <c r="G375"/>
  <c r="E383"/>
  <c r="E385"/>
  <c r="F380"/>
  <c r="E384"/>
  <c r="C392"/>
  <c r="D392"/>
  <c r="G392"/>
  <c r="G393"/>
  <c r="E401"/>
  <c r="E403"/>
  <c r="E392"/>
  <c r="F398"/>
  <c r="E402"/>
  <c r="C410"/>
  <c r="E410"/>
  <c r="F416"/>
  <c r="E420"/>
  <c r="C428"/>
  <c r="G428"/>
  <c r="G429"/>
  <c r="E437"/>
  <c r="E439"/>
  <c r="D428"/>
  <c r="E428"/>
  <c r="F434"/>
  <c r="E438"/>
  <c r="C447"/>
  <c r="D447"/>
  <c r="E447"/>
  <c r="G447"/>
  <c r="G448"/>
  <c r="E456"/>
  <c r="E458"/>
  <c r="F453"/>
  <c r="E457"/>
  <c r="I41" i="3"/>
  <c r="I40" i="2" s="1"/>
  <c r="B55" i="3"/>
  <c r="B56"/>
  <c r="B55" i="2" s="1"/>
  <c r="B57" i="3"/>
  <c r="B58"/>
  <c r="B59"/>
  <c r="B58" i="2" s="1"/>
  <c r="B60" i="3"/>
  <c r="B59" i="2" s="1"/>
  <c r="B61" i="3"/>
  <c r="B62"/>
  <c r="B63"/>
  <c r="B64"/>
  <c r="B63" i="2" s="1"/>
  <c r="B65" i="3"/>
  <c r="I44" i="2"/>
  <c r="B54"/>
  <c r="B64"/>
  <c r="E224" i="4"/>
  <c r="I32" i="3"/>
  <c r="I31" i="2" s="1"/>
  <c r="E223" i="4"/>
  <c r="E149"/>
  <c r="I28" i="3"/>
  <c r="I27" i="2" s="1"/>
  <c r="E148" i="4"/>
  <c r="E76"/>
  <c r="E75"/>
  <c r="E22" i="5"/>
  <c r="E21"/>
  <c r="E441" i="4"/>
  <c r="E440"/>
  <c r="E331"/>
  <c r="E332"/>
  <c r="I38" i="3"/>
  <c r="I37" i="2" s="1"/>
  <c r="E260" i="4"/>
  <c r="I34" i="3"/>
  <c r="I33" i="2"/>
  <c r="E259" i="4"/>
  <c r="E187"/>
  <c r="E188"/>
  <c r="I30" i="3"/>
  <c r="I29" i="2" s="1"/>
  <c r="E113" i="4"/>
  <c r="I26" i="3"/>
  <c r="I25" i="2" s="1"/>
  <c r="E112" i="4"/>
  <c r="E39"/>
  <c r="E40"/>
  <c r="E31" i="6"/>
  <c r="F31"/>
  <c r="I56" i="3"/>
  <c r="I55" i="2" s="1"/>
  <c r="E295" i="4"/>
  <c r="E296"/>
  <c r="I36" i="3"/>
  <c r="I35" i="2" s="1"/>
  <c r="E405" i="4"/>
  <c r="E404"/>
  <c r="E459"/>
  <c r="E460"/>
  <c r="I44" i="3"/>
  <c r="I43" i="2" s="1"/>
  <c r="E386" i="4"/>
  <c r="E387"/>
  <c r="E313"/>
  <c r="E314"/>
  <c r="I37" i="3"/>
  <c r="I36" i="2" s="1"/>
  <c r="E241" i="4"/>
  <c r="E242"/>
  <c r="I33" i="3"/>
  <c r="I32" i="2" s="1"/>
  <c r="E168" i="4"/>
  <c r="E169"/>
  <c r="I29" i="3"/>
  <c r="I28" i="2" s="1"/>
  <c r="E93" i="4"/>
  <c r="E94"/>
  <c r="I25" i="3"/>
  <c r="I24" i="2" s="1"/>
  <c r="E20" i="4"/>
  <c r="E21"/>
  <c r="I19" i="3"/>
  <c r="I18" i="2" s="1"/>
  <c r="D30" i="6"/>
  <c r="D33"/>
  <c r="D34"/>
  <c r="D38"/>
  <c r="D39"/>
  <c r="D37"/>
  <c r="D35"/>
  <c r="D32"/>
  <c r="E369" i="4"/>
  <c r="I40" i="3"/>
  <c r="I39" i="2"/>
  <c r="E368" i="4"/>
  <c r="D40" i="6"/>
  <c r="D36"/>
  <c r="D337" i="4"/>
  <c r="G337"/>
  <c r="G338"/>
  <c r="E346"/>
  <c r="E348"/>
  <c r="D193"/>
  <c r="G193"/>
  <c r="G194"/>
  <c r="E202"/>
  <c r="E204"/>
  <c r="D118"/>
  <c r="G118"/>
  <c r="G119"/>
  <c r="E127"/>
  <c r="E129"/>
  <c r="D45"/>
  <c r="G45"/>
  <c r="G46"/>
  <c r="E54"/>
  <c r="E56"/>
  <c r="B57" i="2"/>
  <c r="D410" i="4"/>
  <c r="G410"/>
  <c r="G411"/>
  <c r="E419"/>
  <c r="E421"/>
  <c r="D265"/>
  <c r="G265"/>
  <c r="G266"/>
  <c r="E274"/>
  <c r="E276"/>
  <c r="E423"/>
  <c r="E422"/>
  <c r="E130"/>
  <c r="E131"/>
  <c r="I27" i="3"/>
  <c r="I26" i="2" s="1"/>
  <c r="E57" i="4"/>
  <c r="E58"/>
  <c r="I24" i="3"/>
  <c r="I23" i="2" s="1"/>
  <c r="E349" i="4"/>
  <c r="E350"/>
  <c r="I39" i="3"/>
  <c r="I38" i="2" s="1"/>
  <c r="I23" i="3"/>
  <c r="I22" i="2" s="1"/>
  <c r="I20" i="3"/>
  <c r="I19" i="2"/>
  <c r="E205" i="4"/>
  <c r="E206"/>
  <c r="I31" i="3"/>
  <c r="I30" i="2"/>
  <c r="E277" i="4"/>
  <c r="E278"/>
  <c r="I35" i="3"/>
  <c r="I34" i="2"/>
  <c r="E35" i="6"/>
  <c r="F35"/>
  <c r="I60" i="3"/>
  <c r="I59" i="2"/>
  <c r="F38" i="6"/>
  <c r="I63" i="3"/>
  <c r="I62" i="2" s="1"/>
  <c r="E38" i="6"/>
  <c r="E36"/>
  <c r="F36"/>
  <c r="I61" i="3"/>
  <c r="I60" i="2" s="1"/>
  <c r="E32" i="6"/>
  <c r="F32"/>
  <c r="I57" i="3"/>
  <c r="I56" i="2" s="1"/>
  <c r="E39" i="6"/>
  <c r="F39"/>
  <c r="I64" i="3"/>
  <c r="I63" i="2" s="1"/>
  <c r="E30" i="6"/>
  <c r="F30"/>
  <c r="I55" i="3"/>
  <c r="I54" i="2" s="1"/>
  <c r="E40" i="6"/>
  <c r="F40"/>
  <c r="I65" i="3"/>
  <c r="I64" i="2" s="1"/>
  <c r="F37" i="6"/>
  <c r="I62" i="3"/>
  <c r="I61" i="2" s="1"/>
  <c r="E37" i="6"/>
  <c r="E33"/>
  <c r="F33"/>
  <c r="I58" i="3"/>
  <c r="I57" i="2"/>
  <c r="E34" i="6"/>
  <c r="F34"/>
  <c r="I59" i="3"/>
  <c r="I58" i="2"/>
  <c r="B61" l="1"/>
  <c r="B62"/>
  <c r="B60"/>
  <c r="B56"/>
</calcChain>
</file>

<file path=xl/sharedStrings.xml><?xml version="1.0" encoding="utf-8"?>
<sst xmlns="http://schemas.openxmlformats.org/spreadsheetml/2006/main" count="1233" uniqueCount="175">
  <si>
    <r>
      <t xml:space="preserve">Утверждено приказом БУ СО ВО     "КЦСОН Вашкинского района"                     № </t>
    </r>
    <r>
      <rPr>
        <u/>
        <sz val="12"/>
        <rFont val="Times New Roman"/>
        <family val="1"/>
        <charset val="204"/>
      </rPr>
      <t>35</t>
    </r>
    <r>
      <rPr>
        <sz val="12"/>
        <rFont val="Times New Roman"/>
        <family val="1"/>
        <charset val="204"/>
      </rPr>
      <t xml:space="preserve">   от </t>
    </r>
    <r>
      <rPr>
        <u/>
        <sz val="12"/>
        <rFont val="Times New Roman"/>
        <family val="1"/>
        <charset val="204"/>
      </rPr>
      <t xml:space="preserve">"07" февраля </t>
    </r>
    <r>
      <rPr>
        <sz val="12"/>
        <rFont val="Times New Roman"/>
        <family val="1"/>
        <charset val="204"/>
      </rPr>
      <t xml:space="preserve">  20</t>
    </r>
    <r>
      <rPr>
        <u/>
        <sz val="12"/>
        <rFont val="Times New Roman"/>
        <family val="1"/>
        <charset val="204"/>
      </rPr>
      <t xml:space="preserve">20 </t>
    </r>
    <r>
      <rPr>
        <sz val="12"/>
        <rFont val="Times New Roman"/>
        <family val="1"/>
        <charset val="204"/>
      </rPr>
      <t>года</t>
    </r>
  </si>
  <si>
    <t>Тарифы на социальные услуги, предоставляемые бюджетным учреждением социального обслуживания Вологодской области "Комплексный центр социального обслуживания населения Вашкинского района" сверх перечня социальных услуг, установленного законом Вологодской области на 2020 год.</t>
  </si>
  <si>
    <t>Тарифы на социальные услуги, предоставляемые отделениями социального обслуживания на дому граждан пожилого возраста и инвалидов</t>
  </si>
  <si>
    <t>№ п/п</t>
  </si>
  <si>
    <t>Наименование дополнительных социальных услуг</t>
  </si>
  <si>
    <t>Единица измерения услуги (час,услуга)</t>
  </si>
  <si>
    <t>цена, рубли</t>
  </si>
  <si>
    <t>1. Социально - бытовые услуги:</t>
  </si>
  <si>
    <t>1.1</t>
  </si>
  <si>
    <t>Стирка в стиральной машине, вручную</t>
  </si>
  <si>
    <t>час</t>
  </si>
  <si>
    <t>1.2</t>
  </si>
  <si>
    <t>Полоскание и развешивание белья</t>
  </si>
  <si>
    <t>1.3</t>
  </si>
  <si>
    <t>Глаженье белья</t>
  </si>
  <si>
    <t>1.4</t>
  </si>
  <si>
    <t>Ремонт белья</t>
  </si>
  <si>
    <t>1.5</t>
  </si>
  <si>
    <t>Уборка территории около личного дома</t>
  </si>
  <si>
    <t>1.6</t>
  </si>
  <si>
    <t>1.7</t>
  </si>
  <si>
    <t>Топка бани и титана</t>
  </si>
  <si>
    <t>1.8</t>
  </si>
  <si>
    <t>Банные услуги (мытье в бане, ванной)</t>
  </si>
  <si>
    <t>1.9</t>
  </si>
  <si>
    <t>Смена штор, постельного и нательного белья</t>
  </si>
  <si>
    <t>1.10</t>
  </si>
  <si>
    <t>Расчистка дорожек от снега</t>
  </si>
  <si>
    <t>1.11</t>
  </si>
  <si>
    <t>Уборка мест общего пользования</t>
  </si>
  <si>
    <t>1.12</t>
  </si>
  <si>
    <t>Мытьё окон, дверей, стен</t>
  </si>
  <si>
    <t>1.13</t>
  </si>
  <si>
    <t>Уборка санузла</t>
  </si>
  <si>
    <t>1.14</t>
  </si>
  <si>
    <t>Чистка ковров, дорожек (на улице)</t>
  </si>
  <si>
    <t>1.15</t>
  </si>
  <si>
    <t xml:space="preserve">Мытьё пола </t>
  </si>
  <si>
    <t>1.16</t>
  </si>
  <si>
    <t xml:space="preserve">Разделывание проруби </t>
  </si>
  <si>
    <t>1.17</t>
  </si>
  <si>
    <t>Стирка дорожек, ковров</t>
  </si>
  <si>
    <t>1.18</t>
  </si>
  <si>
    <t>Мытьё посуды, холодильника, раковины, плиты, кухонного шкафа</t>
  </si>
  <si>
    <t>1.19</t>
  </si>
  <si>
    <t>Приготовление пищи</t>
  </si>
  <si>
    <t>1.20</t>
  </si>
  <si>
    <t>Обеспечение водой для хозяйственных нужд</t>
  </si>
  <si>
    <t>1.21</t>
  </si>
  <si>
    <t xml:space="preserve"> Проветривание вещей, просушка их на солнце</t>
  </si>
  <si>
    <t>1.22</t>
  </si>
  <si>
    <t xml:space="preserve"> Мелкий ремонт печей (побелка, замазка щелей)</t>
  </si>
  <si>
    <t>1.23</t>
  </si>
  <si>
    <t>Укладка дров до 2 метров кубических</t>
  </si>
  <si>
    <t>1.24</t>
  </si>
  <si>
    <t>Организация ритуальных услуг</t>
  </si>
  <si>
    <t>2. Социально - медицинские услуги:</t>
  </si>
  <si>
    <t>2.1</t>
  </si>
  <si>
    <t>Услуга сиделки</t>
  </si>
  <si>
    <t>2.2</t>
  </si>
  <si>
    <t>Сопровождение в лечебные учреждения (в районе)</t>
  </si>
  <si>
    <t>2.3</t>
  </si>
  <si>
    <t>Содействия в обеспечении медико-соц. экспертизы</t>
  </si>
  <si>
    <t>2.4</t>
  </si>
  <si>
    <t>2.5</t>
  </si>
  <si>
    <t xml:space="preserve"> Посещение в учреждениях здравоохранения</t>
  </si>
  <si>
    <t>1.Услуги предоставляемые с использованием офисной техники учреждения:</t>
  </si>
  <si>
    <t>Ксерокопирование</t>
  </si>
  <si>
    <t>1 лист</t>
  </si>
  <si>
    <t>Распечатывание</t>
  </si>
  <si>
    <t>2. Прокат реабилитационного оборудования:</t>
  </si>
  <si>
    <t>сутки</t>
  </si>
  <si>
    <t>2.6</t>
  </si>
  <si>
    <t>2.7</t>
  </si>
  <si>
    <t>2.8</t>
  </si>
  <si>
    <t>2.9</t>
  </si>
  <si>
    <t>2.10</t>
  </si>
  <si>
    <t>2.11</t>
  </si>
  <si>
    <t>Утверждено приказом БУ СО ВО "КЦСОН Вашкинского района" № ___  от "___" __________ 20___ года</t>
  </si>
  <si>
    <t>Тарифы на социальные услуги, предоставлямые бюджетным учрежедние социального обслуживния населения Вологодской области "Комплекный центр социального обслуживания населения Вашкинского района" сверх перечня социальных услуг, установленного законом Вологодской области на 2020 год.</t>
  </si>
  <si>
    <t>Округление</t>
  </si>
  <si>
    <t>Услуга по доставке воды в баню на стирку и полоскание.</t>
  </si>
  <si>
    <t>Чистка ковров, дороже (на улице)</t>
  </si>
  <si>
    <t xml:space="preserve">Содействия в обеспечении ТС ухода и реабелитации </t>
  </si>
  <si>
    <t>Тарифы на услуги, предоставляемые отдельнием срочного социального обслуживания:</t>
  </si>
  <si>
    <t>Утверждено приказом БУ СО ВО "КЦСОН Вашкинского района" №___ от "_____"___________ 20___ года</t>
  </si>
  <si>
    <t>Расчет цены на оказание платной услуги</t>
  </si>
  <si>
    <t>1. Расчет на услуги, предоставляемые отделением социального обслуживания на дому граждан пожилого возраста и инвалидов</t>
  </si>
  <si>
    <t>1. Услуга по стирке и ремонту белья</t>
  </si>
  <si>
    <t>Расчет затрат на оплату труда персонала</t>
  </si>
  <si>
    <t>Должность</t>
  </si>
  <si>
    <t>Месячный размер оплаты труда</t>
  </si>
  <si>
    <t>Начисления на оплату труда 30,2 %</t>
  </si>
  <si>
    <t>Норма рабочего времени в месяц (мин.)</t>
  </si>
  <si>
    <t>Норма рабочего времени на оказание платной услуги (мин.)</t>
  </si>
  <si>
    <t>Затраты на оплату труда персонала (руб.)</t>
  </si>
  <si>
    <t>Социальный работник</t>
  </si>
  <si>
    <t>Итого:</t>
  </si>
  <si>
    <t>* в 2020 году при 40-часовой неделе 1979 часов/12 мес.=164,916 среднее ко-во часов в месяц; 164,916*60 мин = 9894,96 мин</t>
  </si>
  <si>
    <t>Расчет  материальных затрат</t>
  </si>
  <si>
    <t>Наименование материальных затрат</t>
  </si>
  <si>
    <t>Единица измерения</t>
  </si>
  <si>
    <t>Расход в ед. измерения</t>
  </si>
  <si>
    <t>Цена за единицу</t>
  </si>
  <si>
    <t>Всего  материальных затрат</t>
  </si>
  <si>
    <t>---</t>
  </si>
  <si>
    <t>Наименование статей затрат</t>
  </si>
  <si>
    <t>Сумма, руб.</t>
  </si>
  <si>
    <t>Затраты на оплату труда персонала, принимающие участие в оказании услуги</t>
  </si>
  <si>
    <t>Материальные затраты, полностью потребляемые в процессе оказания платной услуги</t>
  </si>
  <si>
    <t>Прибыль (2%)</t>
  </si>
  <si>
    <t>Цена на платную услугу:</t>
  </si>
  <si>
    <t>2. Услуга по полосканию и развешиванию белья</t>
  </si>
  <si>
    <t>3. Услуга по глаженью белья</t>
  </si>
  <si>
    <t>4. Услуга по доставке воды в баню на стирку и полоскание.</t>
  </si>
  <si>
    <t>5. Топка бани и титана.</t>
  </si>
  <si>
    <t xml:space="preserve">6. Банные услуги (мытье в бане, ванной). </t>
  </si>
  <si>
    <t>Всего материальных затрат</t>
  </si>
  <si>
    <t xml:space="preserve">7. Смена штор, постельного и нательного белья.  </t>
  </si>
  <si>
    <t xml:space="preserve">8. Расчистка дорожек от снега.  </t>
  </si>
  <si>
    <t>9. Уборка мест общего пользования</t>
  </si>
  <si>
    <t>Цена на платную услугу</t>
  </si>
  <si>
    <t>10. Мытьё окон, дверей, стен.</t>
  </si>
  <si>
    <t>11. Уборка санузла.</t>
  </si>
  <si>
    <t>12. Чистка ковров, дороже (на улице)</t>
  </si>
  <si>
    <t xml:space="preserve">13. Мытьё пола </t>
  </si>
  <si>
    <t xml:space="preserve">14. Разделывание проруби </t>
  </si>
  <si>
    <t xml:space="preserve">15. Стирка дорожек, ковров. </t>
  </si>
  <si>
    <t xml:space="preserve">16. Мытьё посуды, холодильника, раковины, плиты, кухонного шкафа. </t>
  </si>
  <si>
    <t xml:space="preserve">17. Приготовление пищи. </t>
  </si>
  <si>
    <t xml:space="preserve">18. Обеспечение водой для хозяйственных нужд. </t>
  </si>
  <si>
    <t xml:space="preserve">19. Проветривание вещей, просушка их на солнце. </t>
  </si>
  <si>
    <t xml:space="preserve">20. Мелкий ремонт печей (побелка, замазка щелей). </t>
  </si>
  <si>
    <t xml:space="preserve">21. Сопровождение в лечебные учреждения (в районе) . </t>
  </si>
  <si>
    <t xml:space="preserve">22. Содействия в обеспечении медико-соц. экспертизы . </t>
  </si>
  <si>
    <t xml:space="preserve">23. Содействия в обеспечении ТС ухода и реабелитации . </t>
  </si>
  <si>
    <t xml:space="preserve">24. Посещение в учреждениях здравоохранения . </t>
  </si>
  <si>
    <t>25. Организация ритуальных услуг</t>
  </si>
  <si>
    <t>26. Услуги сиделки</t>
  </si>
  <si>
    <t>2.1. Уборка территории вокруг дома</t>
  </si>
  <si>
    <t>2.2. Укладка дров до 2 метров кубических</t>
  </si>
  <si>
    <t xml:space="preserve">Социальный работник (срочного отделения) </t>
  </si>
  <si>
    <t>за куб.м.</t>
  </si>
  <si>
    <t>2. Тарифы на услуги, предоставляемые отделением срочного социального обслуживания</t>
  </si>
  <si>
    <t>4. Прокат реабилитационного оборудования</t>
  </si>
  <si>
    <t>Наименование оборудования</t>
  </si>
  <si>
    <t>средняя цена оборудования</t>
  </si>
  <si>
    <t>срок износа мес.</t>
  </si>
  <si>
    <t>стоимость в сутки</t>
  </si>
  <si>
    <t>Костыли</t>
  </si>
  <si>
    <t>30,41666 среднее дней в месяц</t>
  </si>
  <si>
    <t>Трость</t>
  </si>
  <si>
    <t>Ходунки инвалидные</t>
  </si>
  <si>
    <t>Коляска инвалидная</t>
  </si>
  <si>
    <t>Кресло-туалет</t>
  </si>
  <si>
    <t xml:space="preserve">Поручень д/санит.гигиен. комнат </t>
  </si>
  <si>
    <t>Простыня для перемещения</t>
  </si>
  <si>
    <t xml:space="preserve">Стол надкроватный </t>
  </si>
  <si>
    <t xml:space="preserve">Стол прикроватный </t>
  </si>
  <si>
    <t>Ступень с поручнем</t>
  </si>
  <si>
    <t>Сиденья для ванны</t>
  </si>
  <si>
    <t>специалист по соц.работе</t>
  </si>
  <si>
    <t>Итого стоимость обрудования в сутки</t>
  </si>
  <si>
    <t>Итого</t>
  </si>
  <si>
    <t>Прибыль 2 %</t>
  </si>
  <si>
    <t>Итого стоимость</t>
  </si>
  <si>
    <t>Стирка белья в стиральной машине, вручную</t>
  </si>
  <si>
    <t>Полоскание, развешивание белья</t>
  </si>
  <si>
    <t>Услуга по доставке воды в баню, на стирку и полоскание</t>
  </si>
  <si>
    <t>Топка бани, титана</t>
  </si>
  <si>
    <t>Уборка мест общего пользования (многоквартирный)</t>
  </si>
  <si>
    <t>Содействие в обеспечении медико-соц. экспертизы</t>
  </si>
  <si>
    <t xml:space="preserve">Содействие в обеспечении ТС ухода и реабилитации </t>
  </si>
  <si>
    <t>Тарифы на социальные услуги, предоставляемые отделением социального обслуживания на дому граждан пожилого возраста и инвалидов</t>
  </si>
  <si>
    <t>Единица измерения услуги (час, услуга)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</si>
</sst>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2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6" fillId="0" borderId="0" xfId="1" applyFont="1" applyAlignment="1">
      <alignment wrapText="1"/>
    </xf>
    <xf numFmtId="0" fontId="3" fillId="0" borderId="0" xfId="1" applyFont="1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10" fillId="0" borderId="0" xfId="1" applyFont="1" applyAlignment="1">
      <alignment vertical="center"/>
    </xf>
    <xf numFmtId="4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4" fontId="3" fillId="0" borderId="4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164" fontId="1" fillId="0" borderId="0" xfId="2" applyFont="1" applyFill="1" applyBorder="1" applyAlignment="1" applyProtection="1"/>
    <xf numFmtId="0" fontId="1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4" fontId="8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0" fillId="0" borderId="0" xfId="1" applyFont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4" fontId="10" fillId="0" borderId="1" xfId="1" applyNumberFormat="1" applyFont="1" applyBorder="1" applyAlignment="1">
      <alignment horizontal="center" wrapText="1"/>
    </xf>
    <xf numFmtId="4" fontId="10" fillId="0" borderId="3" xfId="1" applyNumberFormat="1" applyFont="1" applyBorder="1" applyAlignment="1">
      <alignment horizontal="center" wrapText="1"/>
    </xf>
    <xf numFmtId="0" fontId="18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9" fontId="10" fillId="0" borderId="1" xfId="1" applyNumberFormat="1" applyFont="1" applyBorder="1" applyAlignment="1">
      <alignment horizontal="center" wrapText="1"/>
    </xf>
    <xf numFmtId="4" fontId="10" fillId="0" borderId="1" xfId="1" applyNumberFormat="1" applyFont="1" applyBorder="1" applyAlignment="1">
      <alignment wrapText="1"/>
    </xf>
    <xf numFmtId="4" fontId="10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4" fontId="6" fillId="0" borderId="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4" fontId="6" fillId="0" borderId="0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4" fontId="10" fillId="0" borderId="3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0" fontId="18" fillId="2" borderId="0" xfId="1" applyFont="1" applyFill="1"/>
    <xf numFmtId="0" fontId="1" fillId="2" borderId="0" xfId="1" applyFill="1"/>
    <xf numFmtId="0" fontId="18" fillId="2" borderId="0" xfId="1" applyFont="1" applyFill="1" applyBorder="1"/>
    <xf numFmtId="0" fontId="18" fillId="2" borderId="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center" vertical="center"/>
    </xf>
    <xf numFmtId="0" fontId="1" fillId="2" borderId="0" xfId="1" applyFill="1" applyBorder="1"/>
    <xf numFmtId="0" fontId="18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wrapText="1"/>
    </xf>
    <xf numFmtId="0" fontId="17" fillId="2" borderId="0" xfId="1" applyFont="1" applyFill="1" applyBorder="1" applyAlignment="1">
      <alignment horizontal="left" wrapText="1"/>
    </xf>
    <xf numFmtId="0" fontId="19" fillId="2" borderId="1" xfId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" fillId="2" borderId="0" xfId="1" applyNumberFormat="1" applyFill="1"/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wrapText="1"/>
    </xf>
    <xf numFmtId="164" fontId="7" fillId="0" borderId="0" xfId="2" applyFont="1" applyFill="1" applyBorder="1" applyAlignment="1" applyProtection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10" fillId="0" borderId="1" xfId="1" applyFont="1" applyBorder="1" applyAlignment="1"/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13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0" fontId="3" fillId="0" borderId="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11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0" fontId="17" fillId="0" borderId="1" xfId="1" applyFont="1" applyBorder="1" applyAlignment="1">
      <alignment horizontal="center" wrapText="1"/>
    </xf>
    <xf numFmtId="0" fontId="16" fillId="0" borderId="8" xfId="1" applyFont="1" applyBorder="1" applyAlignment="1">
      <alignment horizont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9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0" fillId="2" borderId="8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center" wrapText="1"/>
    </xf>
    <xf numFmtId="0" fontId="17" fillId="2" borderId="8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/>
    </xf>
    <xf numFmtId="0" fontId="16" fillId="2" borderId="7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tabSelected="1" topLeftCell="A2" workbookViewId="0">
      <selection activeCell="L17" sqref="L17"/>
    </sheetView>
  </sheetViews>
  <sheetFormatPr defaultColWidth="8.7109375" defaultRowHeight="15"/>
  <cols>
    <col min="1" max="1" width="6.140625" style="1" customWidth="1"/>
    <col min="2" max="5" width="8.7109375" style="1"/>
    <col min="6" max="6" width="19.7109375" style="1" customWidth="1"/>
    <col min="7" max="7" width="12.85546875" style="1" customWidth="1"/>
    <col min="8" max="8" width="15" style="1" customWidth="1"/>
    <col min="9" max="9" width="11.42578125" style="1" customWidth="1"/>
    <col min="10" max="10" width="13.42578125" style="1" customWidth="1"/>
    <col min="11" max="16384" width="8.7109375" style="1"/>
  </cols>
  <sheetData>
    <row r="1" spans="1:12" ht="12.75" customHeight="1">
      <c r="A1" s="2"/>
      <c r="B1" s="2"/>
      <c r="C1" s="2"/>
      <c r="D1" s="2"/>
      <c r="E1" s="2"/>
      <c r="F1" s="2"/>
      <c r="G1" s="106" t="s">
        <v>0</v>
      </c>
      <c r="H1" s="106"/>
      <c r="I1" s="106"/>
    </row>
    <row r="2" spans="1:12" ht="15.75">
      <c r="A2" s="2"/>
      <c r="B2" s="2"/>
      <c r="C2" s="2"/>
      <c r="D2" s="2"/>
      <c r="E2" s="2"/>
      <c r="F2" s="2"/>
      <c r="G2" s="106"/>
      <c r="H2" s="106"/>
      <c r="I2" s="106"/>
    </row>
    <row r="3" spans="1:12" ht="15.75">
      <c r="A3" s="2"/>
      <c r="B3" s="2"/>
      <c r="C3" s="2"/>
      <c r="D3" s="2"/>
      <c r="E3" s="2"/>
      <c r="F3" s="2"/>
      <c r="G3" s="106"/>
      <c r="H3" s="106"/>
      <c r="I3" s="106"/>
    </row>
    <row r="4" spans="1:12" ht="15.75">
      <c r="A4" s="2"/>
      <c r="B4" s="2"/>
      <c r="C4" s="2"/>
      <c r="D4" s="2"/>
      <c r="E4" s="2"/>
      <c r="F4" s="2"/>
      <c r="G4" s="106"/>
      <c r="H4" s="106"/>
      <c r="I4" s="106"/>
    </row>
    <row r="5" spans="1:12" ht="15.6" customHeight="1">
      <c r="A5" s="107" t="s">
        <v>1</v>
      </c>
      <c r="B5" s="107"/>
      <c r="C5" s="107"/>
      <c r="D5" s="107"/>
      <c r="E5" s="107"/>
      <c r="F5" s="107"/>
      <c r="G5" s="107"/>
      <c r="H5" s="107"/>
      <c r="I5" s="107"/>
    </row>
    <row r="6" spans="1:12" ht="0.6" customHeight="1">
      <c r="A6" s="107"/>
      <c r="B6" s="107"/>
      <c r="C6" s="107"/>
      <c r="D6" s="107"/>
      <c r="E6" s="107"/>
      <c r="F6" s="107"/>
      <c r="G6" s="107"/>
      <c r="H6" s="107"/>
      <c r="I6" s="107"/>
      <c r="J6" s="3"/>
    </row>
    <row r="7" spans="1:12" ht="14.4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3"/>
    </row>
    <row r="8" spans="1:12" ht="14.45" customHeight="1">
      <c r="A8" s="107"/>
      <c r="B8" s="107"/>
      <c r="C8" s="107"/>
      <c r="D8" s="107"/>
      <c r="E8" s="107"/>
      <c r="F8" s="107"/>
      <c r="G8" s="107"/>
      <c r="H8" s="107"/>
      <c r="I8" s="107"/>
      <c r="J8" s="3"/>
    </row>
    <row r="9" spans="1:12" ht="14.45" customHeight="1">
      <c r="A9" s="107"/>
      <c r="B9" s="107"/>
      <c r="C9" s="107"/>
      <c r="D9" s="107"/>
      <c r="E9" s="107"/>
      <c r="F9" s="107"/>
      <c r="G9" s="107"/>
      <c r="H9" s="107"/>
      <c r="I9" s="107"/>
      <c r="J9" s="3"/>
    </row>
    <row r="10" spans="1:12" ht="14.4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3"/>
    </row>
    <row r="11" spans="1:12" ht="24.6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3"/>
    </row>
    <row r="12" spans="1:12" ht="15.75">
      <c r="A12" s="2"/>
      <c r="B12" s="2"/>
      <c r="C12" s="2"/>
      <c r="D12" s="2"/>
      <c r="E12" s="2"/>
      <c r="F12" s="2"/>
      <c r="G12" s="2"/>
      <c r="H12" s="2"/>
      <c r="I12" s="2"/>
    </row>
    <row r="13" spans="1:12" ht="15" customHeight="1">
      <c r="A13" s="108" t="s">
        <v>173</v>
      </c>
      <c r="B13" s="108"/>
      <c r="C13" s="108"/>
      <c r="D13" s="108"/>
      <c r="E13" s="108"/>
      <c r="F13" s="108"/>
      <c r="G13" s="108"/>
      <c r="H13" s="108"/>
      <c r="I13" s="108"/>
    </row>
    <row r="14" spans="1:12" ht="15" customHeight="1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12" ht="15.75">
      <c r="A15" s="4"/>
      <c r="B15" s="4"/>
      <c r="C15" s="4"/>
      <c r="D15" s="4"/>
      <c r="E15" s="4"/>
      <c r="F15" s="4"/>
      <c r="G15" s="4"/>
      <c r="H15" s="4"/>
      <c r="I15" s="4"/>
    </row>
    <row r="16" spans="1:12" ht="65.25" customHeight="1">
      <c r="A16" s="5" t="s">
        <v>3</v>
      </c>
      <c r="B16" s="109" t="s">
        <v>4</v>
      </c>
      <c r="C16" s="109"/>
      <c r="D16" s="109"/>
      <c r="E16" s="109"/>
      <c r="F16" s="109"/>
      <c r="G16" s="109"/>
      <c r="H16" s="7" t="s">
        <v>174</v>
      </c>
      <c r="I16" s="6" t="s">
        <v>6</v>
      </c>
      <c r="J16" s="8"/>
      <c r="K16" s="9"/>
      <c r="L16" s="9"/>
    </row>
    <row r="17" spans="1:12" ht="18.75">
      <c r="A17" s="110" t="s">
        <v>7</v>
      </c>
      <c r="B17" s="110"/>
      <c r="C17" s="110"/>
      <c r="D17" s="110"/>
      <c r="E17" s="110"/>
      <c r="F17" s="110"/>
      <c r="G17" s="110"/>
      <c r="H17" s="110"/>
      <c r="I17" s="110"/>
      <c r="J17" s="10"/>
      <c r="K17" s="9"/>
      <c r="L17" s="9"/>
    </row>
    <row r="18" spans="1:12" ht="25.5" customHeight="1">
      <c r="A18" s="11" t="s">
        <v>8</v>
      </c>
      <c r="B18" s="112" t="s">
        <v>166</v>
      </c>
      <c r="C18" s="112"/>
      <c r="D18" s="112"/>
      <c r="E18" s="112"/>
      <c r="F18" s="112"/>
      <c r="G18" s="112"/>
      <c r="H18" s="12" t="s">
        <v>10</v>
      </c>
      <c r="I18" s="13">
        <f>'цены (ОКРУГЛЕННЫЕ)УТВЕРЖДЁННЫЕ'!J18</f>
        <v>300</v>
      </c>
      <c r="J18" s="10"/>
      <c r="K18" s="9"/>
      <c r="L18" s="9"/>
    </row>
    <row r="19" spans="1:12" ht="25.5" customHeight="1">
      <c r="A19" s="11" t="s">
        <v>11</v>
      </c>
      <c r="B19" s="113" t="s">
        <v>167</v>
      </c>
      <c r="C19" s="113"/>
      <c r="D19" s="113"/>
      <c r="E19" s="113"/>
      <c r="F19" s="113"/>
      <c r="G19" s="113"/>
      <c r="H19" s="12" t="s">
        <v>10</v>
      </c>
      <c r="I19" s="13">
        <f>'цены (ОКРУГЛЕННЫЕ)УТВЕРЖДЁННЫЕ'!J19</f>
        <v>300</v>
      </c>
      <c r="J19" s="10"/>
      <c r="K19" s="9"/>
      <c r="L19" s="9"/>
    </row>
    <row r="20" spans="1:12" ht="25.5" customHeight="1">
      <c r="A20" s="14" t="s">
        <v>13</v>
      </c>
      <c r="B20" s="113" t="s">
        <v>14</v>
      </c>
      <c r="C20" s="113"/>
      <c r="D20" s="113"/>
      <c r="E20" s="113"/>
      <c r="F20" s="113"/>
      <c r="G20" s="113"/>
      <c r="H20" s="15" t="s">
        <v>10</v>
      </c>
      <c r="I20" s="13">
        <f>'цены (ОКРУГЛЕННЫЕ)УТВЕРЖДЁННЫЕ'!J20</f>
        <v>300</v>
      </c>
      <c r="J20" s="10"/>
      <c r="K20" s="9"/>
      <c r="L20" s="9"/>
    </row>
    <row r="21" spans="1:12" ht="25.5" customHeight="1">
      <c r="A21" s="14" t="s">
        <v>15</v>
      </c>
      <c r="B21" s="114" t="s">
        <v>16</v>
      </c>
      <c r="C21" s="114"/>
      <c r="D21" s="114"/>
      <c r="E21" s="114"/>
      <c r="F21" s="114"/>
      <c r="G21" s="114"/>
      <c r="H21" s="15" t="s">
        <v>10</v>
      </c>
      <c r="I21" s="13">
        <f>'цены (ОКРУГЛЕННЫЕ)УТВЕРЖДЁННЫЕ'!J21</f>
        <v>300</v>
      </c>
      <c r="J21" s="10"/>
      <c r="K21" s="9"/>
      <c r="L21" s="9"/>
    </row>
    <row r="22" spans="1:12" ht="25.5" customHeight="1">
      <c r="A22" s="16" t="s">
        <v>17</v>
      </c>
      <c r="B22" s="111" t="s">
        <v>18</v>
      </c>
      <c r="C22" s="111"/>
      <c r="D22" s="111"/>
      <c r="E22" s="111"/>
      <c r="F22" s="111"/>
      <c r="G22" s="111"/>
      <c r="H22" s="17" t="s">
        <v>10</v>
      </c>
      <c r="I22" s="13">
        <f>'цены (ОКРУГЛЕННЫЕ)УТВЕРЖДЁННЫЕ'!J22</f>
        <v>300</v>
      </c>
      <c r="J22" s="10"/>
      <c r="K22" s="9"/>
      <c r="L22" s="9"/>
    </row>
    <row r="23" spans="1:12" ht="25.5" customHeight="1">
      <c r="A23" s="16" t="s">
        <v>19</v>
      </c>
      <c r="B23" s="111" t="s">
        <v>168</v>
      </c>
      <c r="C23" s="111"/>
      <c r="D23" s="111"/>
      <c r="E23" s="111"/>
      <c r="F23" s="111"/>
      <c r="G23" s="111"/>
      <c r="H23" s="17" t="s">
        <v>10</v>
      </c>
      <c r="I23" s="13">
        <f>'цены (ОКРУГЛЕННЫЕ)УТВЕРЖДЁННЫЕ'!J23</f>
        <v>300</v>
      </c>
      <c r="J23" s="10"/>
      <c r="K23" s="9"/>
      <c r="L23" s="9"/>
    </row>
    <row r="24" spans="1:12" ht="25.5" customHeight="1">
      <c r="A24" s="16" t="s">
        <v>20</v>
      </c>
      <c r="B24" s="111" t="s">
        <v>169</v>
      </c>
      <c r="C24" s="111"/>
      <c r="D24" s="111"/>
      <c r="E24" s="111"/>
      <c r="F24" s="111"/>
      <c r="G24" s="111"/>
      <c r="H24" s="17" t="s">
        <v>10</v>
      </c>
      <c r="I24" s="13">
        <f>'цены (ОКРУГЛЕННЫЕ)УТВЕРЖДЁННЫЕ'!J24</f>
        <v>300</v>
      </c>
      <c r="J24" s="10"/>
      <c r="K24" s="9"/>
      <c r="L24" s="9"/>
    </row>
    <row r="25" spans="1:12" ht="25.5" customHeight="1">
      <c r="A25" s="16" t="s">
        <v>22</v>
      </c>
      <c r="B25" s="111" t="s">
        <v>23</v>
      </c>
      <c r="C25" s="111"/>
      <c r="D25" s="111"/>
      <c r="E25" s="111"/>
      <c r="F25" s="111"/>
      <c r="G25" s="111"/>
      <c r="H25" s="17" t="s">
        <v>10</v>
      </c>
      <c r="I25" s="13">
        <f>'цены (ОКРУГЛЕННЫЕ)УТВЕРЖДЁННЫЕ'!J25</f>
        <v>300</v>
      </c>
      <c r="J25" s="10"/>
      <c r="K25" s="9"/>
      <c r="L25" s="9"/>
    </row>
    <row r="26" spans="1:12" ht="25.5" customHeight="1">
      <c r="A26" s="16" t="s">
        <v>24</v>
      </c>
      <c r="B26" s="111" t="s">
        <v>25</v>
      </c>
      <c r="C26" s="111"/>
      <c r="D26" s="111"/>
      <c r="E26" s="111"/>
      <c r="F26" s="111"/>
      <c r="G26" s="111"/>
      <c r="H26" s="17" t="s">
        <v>10</v>
      </c>
      <c r="I26" s="13">
        <f>'цены (ОКРУГЛЕННЫЕ)УТВЕРЖДЁННЫЕ'!J26</f>
        <v>300</v>
      </c>
      <c r="J26" s="10"/>
      <c r="K26" s="9"/>
      <c r="L26" s="9"/>
    </row>
    <row r="27" spans="1:12" ht="25.5" customHeight="1">
      <c r="A27" s="16" t="s">
        <v>26</v>
      </c>
      <c r="B27" s="111" t="s">
        <v>27</v>
      </c>
      <c r="C27" s="111"/>
      <c r="D27" s="111"/>
      <c r="E27" s="111"/>
      <c r="F27" s="111"/>
      <c r="G27" s="111"/>
      <c r="H27" s="17" t="s">
        <v>10</v>
      </c>
      <c r="I27" s="13">
        <f>'цены (ОКРУГЛЕННЫЕ)УТВЕРЖДЁННЫЕ'!J27</f>
        <v>300</v>
      </c>
      <c r="J27" s="18"/>
    </row>
    <row r="28" spans="1:12" ht="25.5" customHeight="1">
      <c r="A28" s="16" t="s">
        <v>28</v>
      </c>
      <c r="B28" s="111" t="s">
        <v>170</v>
      </c>
      <c r="C28" s="111"/>
      <c r="D28" s="111"/>
      <c r="E28" s="111"/>
      <c r="F28" s="111"/>
      <c r="G28" s="111"/>
      <c r="H28" s="17" t="s">
        <v>10</v>
      </c>
      <c r="I28" s="13">
        <f>'цены (ОКРУГЛЕННЫЕ)УТВЕРЖДЁННЫЕ'!J28</f>
        <v>300</v>
      </c>
      <c r="J28" s="18"/>
    </row>
    <row r="29" spans="1:12" ht="25.5" customHeight="1">
      <c r="A29" s="16" t="s">
        <v>30</v>
      </c>
      <c r="B29" s="111" t="s">
        <v>31</v>
      </c>
      <c r="C29" s="111"/>
      <c r="D29" s="111"/>
      <c r="E29" s="111"/>
      <c r="F29" s="111"/>
      <c r="G29" s="111"/>
      <c r="H29" s="17" t="s">
        <v>10</v>
      </c>
      <c r="I29" s="13">
        <f>'цены (ОКРУГЛЕННЫЕ)УТВЕРЖДЁННЫЕ'!J29</f>
        <v>300</v>
      </c>
      <c r="J29" s="18"/>
    </row>
    <row r="30" spans="1:12" ht="25.5" customHeight="1">
      <c r="A30" s="16" t="s">
        <v>32</v>
      </c>
      <c r="B30" s="111" t="s">
        <v>33</v>
      </c>
      <c r="C30" s="111"/>
      <c r="D30" s="111"/>
      <c r="E30" s="111"/>
      <c r="F30" s="111"/>
      <c r="G30" s="111"/>
      <c r="H30" s="17" t="s">
        <v>10</v>
      </c>
      <c r="I30" s="13">
        <f>'цены (ОКРУГЛЕННЫЕ)УТВЕРЖДЁННЫЕ'!J30</f>
        <v>300</v>
      </c>
      <c r="J30" s="18"/>
    </row>
    <row r="31" spans="1:12" ht="25.5" customHeight="1">
      <c r="A31" s="16" t="s">
        <v>34</v>
      </c>
      <c r="B31" s="111" t="s">
        <v>35</v>
      </c>
      <c r="C31" s="111"/>
      <c r="D31" s="111"/>
      <c r="E31" s="111"/>
      <c r="F31" s="111"/>
      <c r="G31" s="111"/>
      <c r="H31" s="17" t="s">
        <v>10</v>
      </c>
      <c r="I31" s="13">
        <f>'цены (ОКРУГЛЕННЫЕ)УТВЕРЖДЁННЫЕ'!J31</f>
        <v>300</v>
      </c>
      <c r="J31" s="18"/>
    </row>
    <row r="32" spans="1:12" ht="25.5" customHeight="1">
      <c r="A32" s="16" t="s">
        <v>36</v>
      </c>
      <c r="B32" s="111" t="s">
        <v>37</v>
      </c>
      <c r="C32" s="111"/>
      <c r="D32" s="111"/>
      <c r="E32" s="111"/>
      <c r="F32" s="111"/>
      <c r="G32" s="111"/>
      <c r="H32" s="17" t="s">
        <v>10</v>
      </c>
      <c r="I32" s="13">
        <f>'цены (ОКРУГЛЕННЫЕ)УТВЕРЖДЁННЫЕ'!J32</f>
        <v>300</v>
      </c>
      <c r="J32" s="8"/>
      <c r="K32" s="9"/>
    </row>
    <row r="33" spans="1:11" ht="25.5" customHeight="1">
      <c r="A33" s="16" t="s">
        <v>38</v>
      </c>
      <c r="B33" s="111" t="s">
        <v>39</v>
      </c>
      <c r="C33" s="111"/>
      <c r="D33" s="111"/>
      <c r="E33" s="111"/>
      <c r="F33" s="111"/>
      <c r="G33" s="111"/>
      <c r="H33" s="17" t="s">
        <v>10</v>
      </c>
      <c r="I33" s="13">
        <f>'цены (ОКРУГЛЕННЫЕ)УТВЕРЖДЁННЫЕ'!J33</f>
        <v>300</v>
      </c>
      <c r="J33" s="8"/>
      <c r="K33" s="9"/>
    </row>
    <row r="34" spans="1:11" ht="25.5" customHeight="1">
      <c r="A34" s="16" t="s">
        <v>40</v>
      </c>
      <c r="B34" s="111" t="s">
        <v>41</v>
      </c>
      <c r="C34" s="111"/>
      <c r="D34" s="111"/>
      <c r="E34" s="111"/>
      <c r="F34" s="111"/>
      <c r="G34" s="111"/>
      <c r="H34" s="17" t="s">
        <v>10</v>
      </c>
      <c r="I34" s="13">
        <f>'цены (ОКРУГЛЕННЫЕ)УТВЕРЖДЁННЫЕ'!J34</f>
        <v>300</v>
      </c>
      <c r="J34" s="8"/>
      <c r="K34" s="9"/>
    </row>
    <row r="35" spans="1:11" ht="25.5" customHeight="1">
      <c r="A35" s="16" t="s">
        <v>42</v>
      </c>
      <c r="B35" s="116" t="s">
        <v>43</v>
      </c>
      <c r="C35" s="116"/>
      <c r="D35" s="116"/>
      <c r="E35" s="116"/>
      <c r="F35" s="116"/>
      <c r="G35" s="116"/>
      <c r="H35" s="17" t="s">
        <v>10</v>
      </c>
      <c r="I35" s="13">
        <f>'цены (ОКРУГЛЕННЫЕ)УТВЕРЖДЁННЫЕ'!J35</f>
        <v>300</v>
      </c>
      <c r="J35" s="8"/>
      <c r="K35" s="9"/>
    </row>
    <row r="36" spans="1:11" ht="25.5" customHeight="1">
      <c r="A36" s="16" t="s">
        <v>44</v>
      </c>
      <c r="B36" s="111" t="s">
        <v>45</v>
      </c>
      <c r="C36" s="111"/>
      <c r="D36" s="111"/>
      <c r="E36" s="111"/>
      <c r="F36" s="111"/>
      <c r="G36" s="111"/>
      <c r="H36" s="17" t="s">
        <v>10</v>
      </c>
      <c r="I36" s="13">
        <f>'цены (ОКРУГЛЕННЫЕ)УТВЕРЖДЁННЫЕ'!J36</f>
        <v>300</v>
      </c>
      <c r="J36" s="8"/>
      <c r="K36" s="9"/>
    </row>
    <row r="37" spans="1:11" ht="25.5" customHeight="1">
      <c r="A37" s="16" t="s">
        <v>46</v>
      </c>
      <c r="B37" s="111" t="s">
        <v>47</v>
      </c>
      <c r="C37" s="111"/>
      <c r="D37" s="111"/>
      <c r="E37" s="111"/>
      <c r="F37" s="111"/>
      <c r="G37" s="111"/>
      <c r="H37" s="17" t="s">
        <v>10</v>
      </c>
      <c r="I37" s="13">
        <f>'цены (ОКРУГЛЕННЫЕ)УТВЕРЖДЁННЫЕ'!J37</f>
        <v>300</v>
      </c>
      <c r="J37" s="8"/>
      <c r="K37" s="9"/>
    </row>
    <row r="38" spans="1:11" s="9" customFormat="1" ht="25.5" customHeight="1">
      <c r="A38" s="16" t="s">
        <v>48</v>
      </c>
      <c r="B38" s="111" t="s">
        <v>49</v>
      </c>
      <c r="C38" s="111"/>
      <c r="D38" s="111"/>
      <c r="E38" s="111"/>
      <c r="F38" s="111"/>
      <c r="G38" s="111"/>
      <c r="H38" s="17" t="s">
        <v>10</v>
      </c>
      <c r="I38" s="13">
        <f>'цены (ОКРУГЛЕННЫЕ)УТВЕРЖДЁННЫЕ'!J38</f>
        <v>300</v>
      </c>
      <c r="J38" s="10"/>
    </row>
    <row r="39" spans="1:11" ht="25.5" customHeight="1">
      <c r="A39" s="16" t="s">
        <v>50</v>
      </c>
      <c r="B39" s="111" t="s">
        <v>51</v>
      </c>
      <c r="C39" s="111"/>
      <c r="D39" s="111"/>
      <c r="E39" s="111"/>
      <c r="F39" s="111"/>
      <c r="G39" s="111"/>
      <c r="H39" s="17" t="s">
        <v>10</v>
      </c>
      <c r="I39" s="19">
        <f>'цены (ОКРУГЛЕННЫЕ)УТВЕРЖДЁННЫЕ'!J39</f>
        <v>300</v>
      </c>
      <c r="J39" s="20"/>
      <c r="K39" s="9"/>
    </row>
    <row r="40" spans="1:11" ht="27" customHeight="1">
      <c r="A40" s="16" t="s">
        <v>52</v>
      </c>
      <c r="B40" s="111" t="s">
        <v>53</v>
      </c>
      <c r="C40" s="111"/>
      <c r="D40" s="111"/>
      <c r="E40" s="111"/>
      <c r="F40" s="111"/>
      <c r="G40" s="111"/>
      <c r="H40" s="21" t="s">
        <v>10</v>
      </c>
      <c r="I40" s="13">
        <f>'цены (ОКРУГЛЕННЫЕ)УТВЕРЖДЁННЫЕ'!J40</f>
        <v>300</v>
      </c>
      <c r="J40" s="20"/>
    </row>
    <row r="41" spans="1:11" ht="27" customHeight="1">
      <c r="A41" s="16" t="s">
        <v>54</v>
      </c>
      <c r="B41" s="116" t="s">
        <v>55</v>
      </c>
      <c r="C41" s="116"/>
      <c r="D41" s="116"/>
      <c r="E41" s="116"/>
      <c r="F41" s="116"/>
      <c r="G41" s="116"/>
      <c r="H41" s="21" t="s">
        <v>10</v>
      </c>
      <c r="I41" s="22">
        <v>300</v>
      </c>
      <c r="J41" s="20"/>
    </row>
    <row r="42" spans="1:11" ht="27" customHeight="1">
      <c r="A42" s="115" t="s">
        <v>56</v>
      </c>
      <c r="B42" s="115"/>
      <c r="C42" s="115"/>
      <c r="D42" s="115"/>
      <c r="E42" s="115"/>
      <c r="F42" s="115"/>
      <c r="G42" s="115"/>
      <c r="H42" s="115"/>
      <c r="I42" s="115"/>
      <c r="J42" s="20"/>
    </row>
    <row r="43" spans="1:11" ht="27" customHeight="1">
      <c r="A43" s="23" t="s">
        <v>57</v>
      </c>
      <c r="B43" s="116" t="s">
        <v>58</v>
      </c>
      <c r="C43" s="116"/>
      <c r="D43" s="116"/>
      <c r="E43" s="116"/>
      <c r="F43" s="116"/>
      <c r="G43" s="116"/>
      <c r="H43" s="17" t="s">
        <v>10</v>
      </c>
      <c r="I43" s="13">
        <f>'цены (ОКРУГЛЕННЫЕ)УТВЕРЖДЁННЫЕ'!J43</f>
        <v>300</v>
      </c>
      <c r="J43" s="20"/>
    </row>
    <row r="44" spans="1:11" ht="27" customHeight="1">
      <c r="A44" s="16" t="s">
        <v>59</v>
      </c>
      <c r="B44" s="111" t="s">
        <v>60</v>
      </c>
      <c r="C44" s="111"/>
      <c r="D44" s="111"/>
      <c r="E44" s="111"/>
      <c r="F44" s="111"/>
      <c r="G44" s="111"/>
      <c r="H44" s="21" t="s">
        <v>10</v>
      </c>
      <c r="I44" s="13">
        <f>'цены (ОКРУГЛЕННЫЕ)УТВЕРЖДЁННЫЕ'!J44</f>
        <v>300</v>
      </c>
      <c r="J44" s="20"/>
    </row>
    <row r="45" spans="1:11" ht="27" customHeight="1">
      <c r="A45" s="16" t="s">
        <v>61</v>
      </c>
      <c r="B45" s="111" t="s">
        <v>171</v>
      </c>
      <c r="C45" s="111"/>
      <c r="D45" s="111"/>
      <c r="E45" s="111"/>
      <c r="F45" s="111"/>
      <c r="G45" s="111"/>
      <c r="H45" s="21" t="s">
        <v>10</v>
      </c>
      <c r="I45" s="13">
        <f>'цены (ОКРУГЛЕННЫЕ)УТВЕРЖДЁННЫЕ'!J45</f>
        <v>300</v>
      </c>
      <c r="J45" s="20"/>
    </row>
    <row r="46" spans="1:11" ht="27" customHeight="1">
      <c r="A46" s="16" t="s">
        <v>63</v>
      </c>
      <c r="B46" s="116" t="s">
        <v>172</v>
      </c>
      <c r="C46" s="116"/>
      <c r="D46" s="116"/>
      <c r="E46" s="116"/>
      <c r="F46" s="116"/>
      <c r="G46" s="116"/>
      <c r="H46" s="21" t="s">
        <v>10</v>
      </c>
      <c r="I46" s="13">
        <f>'цены (ОКРУГЛЕННЫЕ)УТВЕРЖДЁННЫЕ'!J46</f>
        <v>300</v>
      </c>
      <c r="J46" s="20"/>
    </row>
    <row r="47" spans="1:11" ht="27" customHeight="1">
      <c r="A47" s="16" t="s">
        <v>64</v>
      </c>
      <c r="B47" s="111" t="s">
        <v>65</v>
      </c>
      <c r="C47" s="111"/>
      <c r="D47" s="111"/>
      <c r="E47" s="111"/>
      <c r="F47" s="111"/>
      <c r="G47" s="111"/>
      <c r="H47" s="21" t="s">
        <v>10</v>
      </c>
      <c r="I47" s="19">
        <f>'цены (ОКРУГЛЕННЫЕ)УТВЕРЖДЁННЫЕ'!J47</f>
        <v>300</v>
      </c>
      <c r="J47" s="20"/>
    </row>
    <row r="48" spans="1:11" ht="20.45" customHeight="1">
      <c r="A48" s="28"/>
      <c r="B48" s="29"/>
      <c r="C48" s="29"/>
      <c r="D48" s="29"/>
      <c r="E48" s="29"/>
      <c r="F48" s="29"/>
      <c r="G48" s="29"/>
      <c r="H48" s="30"/>
      <c r="I48" s="31"/>
      <c r="J48" s="32"/>
    </row>
    <row r="49" spans="1:10" ht="20.45" customHeight="1">
      <c r="A49" s="28"/>
      <c r="B49" s="29"/>
      <c r="C49" s="29"/>
      <c r="D49" s="29"/>
      <c r="E49" s="29"/>
      <c r="F49" s="29"/>
      <c r="G49" s="29"/>
      <c r="H49" s="30"/>
      <c r="I49" s="31"/>
      <c r="J49" s="32"/>
    </row>
    <row r="50" spans="1:10" ht="20.45" customHeight="1">
      <c r="A50" s="28"/>
      <c r="B50" s="29"/>
      <c r="C50" s="29"/>
      <c r="D50" s="29"/>
      <c r="E50" s="29"/>
      <c r="F50" s="29"/>
      <c r="G50" s="29"/>
      <c r="H50" s="30"/>
      <c r="I50" s="31"/>
      <c r="J50" s="32"/>
    </row>
    <row r="51" spans="1:10" ht="20.45" customHeight="1">
      <c r="A51" s="28"/>
      <c r="B51" s="29"/>
      <c r="C51" s="29"/>
      <c r="D51" s="29"/>
      <c r="E51" s="29"/>
      <c r="F51" s="29"/>
      <c r="G51" s="29"/>
      <c r="H51" s="30"/>
      <c r="I51" s="31"/>
      <c r="J51" s="32"/>
    </row>
    <row r="52" spans="1:10" ht="20.45" customHeight="1">
      <c r="A52" s="28"/>
      <c r="B52" s="29"/>
      <c r="C52" s="29"/>
      <c r="D52" s="29"/>
      <c r="E52" s="29"/>
      <c r="F52" s="29"/>
      <c r="G52" s="29"/>
      <c r="H52" s="30"/>
      <c r="I52" s="31"/>
      <c r="J52" s="32"/>
    </row>
    <row r="53" spans="1:10" ht="20.45" customHeight="1">
      <c r="A53" s="28"/>
      <c r="B53" s="29"/>
      <c r="C53" s="29"/>
      <c r="D53" s="29"/>
      <c r="E53" s="29"/>
      <c r="F53" s="29"/>
      <c r="G53" s="29"/>
      <c r="H53" s="30"/>
      <c r="I53" s="31"/>
      <c r="J53" s="32"/>
    </row>
    <row r="54" spans="1:10" ht="20.45" customHeight="1">
      <c r="A54" s="28"/>
      <c r="B54" s="29"/>
      <c r="C54" s="29"/>
      <c r="D54" s="29"/>
      <c r="E54" s="29"/>
      <c r="F54" s="29"/>
      <c r="G54" s="29"/>
      <c r="H54" s="30"/>
      <c r="I54" s="31"/>
      <c r="J54" s="32"/>
    </row>
    <row r="55" spans="1:10" ht="20.45" customHeight="1">
      <c r="A55" s="28"/>
      <c r="B55" s="29"/>
      <c r="C55" s="29"/>
      <c r="D55" s="29"/>
      <c r="E55" s="29"/>
      <c r="F55" s="29"/>
      <c r="G55" s="29"/>
      <c r="H55" s="30"/>
      <c r="I55" s="31"/>
      <c r="J55" s="32"/>
    </row>
    <row r="56" spans="1:10" ht="20.45" customHeight="1">
      <c r="A56" s="28"/>
      <c r="B56" s="29"/>
      <c r="C56" s="29"/>
      <c r="D56" s="29"/>
      <c r="E56" s="29"/>
      <c r="F56" s="29"/>
      <c r="G56" s="29"/>
      <c r="H56" s="30"/>
      <c r="I56" s="31"/>
      <c r="J56" s="32"/>
    </row>
    <row r="57" spans="1:10" ht="20.45" customHeight="1">
      <c r="A57" s="28"/>
      <c r="B57" s="29"/>
      <c r="C57" s="29"/>
      <c r="D57" s="29"/>
      <c r="E57" s="29"/>
      <c r="F57" s="29"/>
      <c r="G57" s="29"/>
      <c r="H57" s="30"/>
      <c r="I57" s="31"/>
      <c r="J57" s="32"/>
    </row>
    <row r="58" spans="1:10" ht="20.45" customHeight="1">
      <c r="A58" s="28"/>
      <c r="B58" s="29"/>
      <c r="C58" s="29"/>
      <c r="D58" s="29"/>
      <c r="E58" s="29"/>
      <c r="F58" s="29"/>
      <c r="G58" s="29"/>
      <c r="H58" s="30"/>
      <c r="I58" s="31"/>
      <c r="J58" s="32"/>
    </row>
    <row r="59" spans="1:10" ht="20.45" customHeight="1">
      <c r="A59" s="28"/>
      <c r="B59" s="29"/>
      <c r="C59" s="29"/>
      <c r="D59" s="29"/>
      <c r="E59" s="29"/>
      <c r="F59" s="29"/>
      <c r="G59" s="29"/>
      <c r="H59" s="30"/>
      <c r="I59" s="31"/>
      <c r="J59" s="32"/>
    </row>
    <row r="60" spans="1:10" ht="20.45" customHeight="1">
      <c r="A60" s="28"/>
      <c r="B60" s="29"/>
      <c r="C60" s="29"/>
      <c r="D60" s="29"/>
      <c r="E60" s="29"/>
      <c r="F60" s="29"/>
      <c r="G60" s="29"/>
      <c r="H60" s="30"/>
      <c r="I60" s="31"/>
      <c r="J60" s="32"/>
    </row>
    <row r="61" spans="1:10" ht="20.45" customHeight="1">
      <c r="A61" s="28"/>
      <c r="B61" s="29"/>
      <c r="C61" s="29"/>
      <c r="D61" s="29"/>
      <c r="E61" s="29"/>
      <c r="F61" s="29"/>
      <c r="G61" s="29"/>
      <c r="H61" s="30"/>
      <c r="I61" s="31"/>
      <c r="J61" s="32"/>
    </row>
    <row r="62" spans="1:10" ht="20.45" customHeight="1">
      <c r="A62" s="28"/>
      <c r="B62" s="29"/>
      <c r="C62" s="29"/>
      <c r="D62" s="29"/>
      <c r="E62" s="29"/>
      <c r="F62" s="29"/>
      <c r="G62" s="29"/>
      <c r="H62" s="30"/>
      <c r="I62" s="31"/>
      <c r="J62" s="32"/>
    </row>
    <row r="63" spans="1:10" ht="20.45" customHeight="1">
      <c r="A63" s="28"/>
      <c r="B63" s="29"/>
      <c r="C63" s="29"/>
      <c r="D63" s="29"/>
      <c r="E63" s="29"/>
      <c r="F63" s="29"/>
      <c r="G63" s="29"/>
      <c r="H63" s="30"/>
      <c r="I63" s="31"/>
      <c r="J63" s="32"/>
    </row>
    <row r="64" spans="1:10" ht="20.45" customHeight="1">
      <c r="A64" s="28"/>
      <c r="B64" s="29"/>
      <c r="C64" s="29"/>
      <c r="D64" s="29"/>
      <c r="E64" s="29"/>
      <c r="F64" s="29"/>
      <c r="G64" s="29"/>
      <c r="H64" s="30"/>
      <c r="I64" s="31"/>
      <c r="J64" s="32"/>
    </row>
    <row r="65" spans="1:10" ht="20.45" customHeight="1">
      <c r="A65" s="28"/>
      <c r="B65" s="29"/>
      <c r="C65" s="29"/>
      <c r="D65" s="29"/>
      <c r="E65" s="29"/>
      <c r="F65" s="29"/>
      <c r="G65" s="29"/>
      <c r="H65" s="30"/>
      <c r="I65" s="31"/>
      <c r="J65" s="32"/>
    </row>
    <row r="66" spans="1:10" ht="33" customHeight="1">
      <c r="A66" s="28"/>
      <c r="B66" s="29"/>
      <c r="C66" s="29"/>
      <c r="D66" s="29"/>
      <c r="E66" s="29"/>
      <c r="F66" s="29"/>
      <c r="G66" s="29"/>
      <c r="H66" s="30"/>
      <c r="I66" s="31"/>
      <c r="J66" s="32"/>
    </row>
    <row r="67" spans="1:10">
      <c r="A67" s="33"/>
      <c r="B67" s="117"/>
      <c r="C67" s="117"/>
      <c r="D67" s="117"/>
      <c r="E67" s="117"/>
      <c r="F67" s="117"/>
      <c r="G67" s="117"/>
      <c r="H67" s="34"/>
      <c r="I67" s="34"/>
      <c r="J67" s="35"/>
    </row>
    <row r="68" spans="1:10">
      <c r="A68" s="33"/>
      <c r="B68" s="34"/>
      <c r="C68" s="34"/>
      <c r="D68" s="34"/>
      <c r="E68" s="34"/>
      <c r="F68" s="34"/>
      <c r="G68" s="34"/>
      <c r="H68" s="34"/>
      <c r="I68" s="34"/>
      <c r="J68" s="35"/>
    </row>
    <row r="69" spans="1:10">
      <c r="A69" s="36"/>
      <c r="B69" s="37"/>
      <c r="C69" s="37"/>
      <c r="D69" s="37"/>
      <c r="E69" s="37"/>
      <c r="F69" s="37"/>
      <c r="G69" s="37"/>
      <c r="H69" s="37"/>
      <c r="I69" s="37"/>
      <c r="J69" s="35"/>
    </row>
    <row r="70" spans="1:10">
      <c r="A70" s="37"/>
      <c r="B70" s="37"/>
      <c r="C70" s="37"/>
      <c r="D70" s="37"/>
      <c r="E70" s="37"/>
      <c r="F70" s="37"/>
      <c r="G70" s="37"/>
      <c r="H70" s="37"/>
      <c r="I70" s="37"/>
      <c r="J70" s="35"/>
    </row>
    <row r="71" spans="1:10">
      <c r="A71" s="37"/>
      <c r="B71" s="37"/>
      <c r="C71" s="37"/>
      <c r="D71" s="37"/>
      <c r="E71" s="37"/>
      <c r="F71" s="37"/>
      <c r="G71" s="37"/>
      <c r="H71" s="37"/>
      <c r="I71" s="37"/>
      <c r="J71" s="35"/>
    </row>
    <row r="72" spans="1:10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>
      <c r="A92" s="35"/>
      <c r="B92" s="35"/>
      <c r="C92" s="35"/>
      <c r="D92" s="35"/>
      <c r="E92" s="35"/>
      <c r="F92" s="35"/>
      <c r="G92" s="35"/>
      <c r="H92" s="35"/>
      <c r="I92" s="35"/>
      <c r="J92" s="35"/>
    </row>
  </sheetData>
  <sheetProtection selectLockedCells="1" selectUnlockedCells="1"/>
  <mergeCells count="36">
    <mergeCell ref="B67:G67"/>
    <mergeCell ref="B43:G43"/>
    <mergeCell ref="B44:G44"/>
    <mergeCell ref="B45:G45"/>
    <mergeCell ref="B46:G46"/>
    <mergeCell ref="B47:G47"/>
    <mergeCell ref="B28:G28"/>
    <mergeCell ref="B29:G29"/>
    <mergeCell ref="A42:I42"/>
    <mergeCell ref="B31:G31"/>
    <mergeCell ref="B32:G32"/>
    <mergeCell ref="B33:G33"/>
    <mergeCell ref="B34:G34"/>
    <mergeCell ref="B35:G35"/>
    <mergeCell ref="B36:G36"/>
    <mergeCell ref="B37:G37"/>
    <mergeCell ref="B30:G30"/>
    <mergeCell ref="B38:G38"/>
    <mergeCell ref="B39:G39"/>
    <mergeCell ref="B40:G40"/>
    <mergeCell ref="B41:G41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23:G23"/>
    <mergeCell ref="G1:I4"/>
    <mergeCell ref="A5:I11"/>
    <mergeCell ref="A13:I14"/>
    <mergeCell ref="B16:G16"/>
    <mergeCell ref="A17:I17"/>
  </mergeCells>
  <pageMargins left="0.70833333333333337" right="0.70833333333333337" top="0.35416666666666669" bottom="0.74791666666666667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topLeftCell="A32" workbookViewId="0">
      <selection activeCell="B41" sqref="B41"/>
    </sheetView>
  </sheetViews>
  <sheetFormatPr defaultColWidth="8.7109375" defaultRowHeight="15"/>
  <cols>
    <col min="1" max="6" width="8.7109375" style="1"/>
    <col min="7" max="7" width="16.42578125" style="1" customWidth="1"/>
    <col min="8" max="8" width="14.42578125" style="1" customWidth="1"/>
    <col min="9" max="9" width="10.42578125" style="1" customWidth="1"/>
    <col min="10" max="10" width="13.42578125" style="1" customWidth="1"/>
    <col min="11" max="16384" width="8.7109375" style="1"/>
  </cols>
  <sheetData>
    <row r="1" spans="1:10" ht="12.75" customHeight="1">
      <c r="A1" s="2"/>
      <c r="B1" s="2"/>
      <c r="C1" s="2"/>
      <c r="D1" s="2"/>
      <c r="E1" s="2"/>
      <c r="F1" s="2"/>
      <c r="G1" s="119" t="s">
        <v>78</v>
      </c>
      <c r="H1" s="119"/>
      <c r="I1" s="119"/>
    </row>
    <row r="2" spans="1:10" ht="15.75">
      <c r="A2" s="2"/>
      <c r="B2" s="2"/>
      <c r="C2" s="2"/>
      <c r="D2" s="2"/>
      <c r="E2" s="2"/>
      <c r="F2" s="2"/>
      <c r="G2" s="119"/>
      <c r="H2" s="119"/>
      <c r="I2" s="119"/>
    </row>
    <row r="3" spans="1:10" ht="15.75">
      <c r="A3" s="2"/>
      <c r="B3" s="2"/>
      <c r="C3" s="2"/>
      <c r="D3" s="2"/>
      <c r="E3" s="2"/>
      <c r="F3" s="2"/>
      <c r="G3" s="119"/>
      <c r="H3" s="119"/>
      <c r="I3" s="119"/>
    </row>
    <row r="4" spans="1:10" ht="15.75">
      <c r="A4" s="2"/>
      <c r="B4" s="2"/>
      <c r="C4" s="2"/>
      <c r="D4" s="2"/>
      <c r="E4" s="2"/>
      <c r="F4" s="2"/>
      <c r="G4" s="119"/>
      <c r="H4" s="119"/>
      <c r="I4" s="119"/>
    </row>
    <row r="5" spans="1:10" ht="15.6" customHeight="1">
      <c r="A5" s="107" t="s">
        <v>79</v>
      </c>
      <c r="B5" s="107"/>
      <c r="C5" s="107"/>
      <c r="D5" s="107"/>
      <c r="E5" s="107"/>
      <c r="F5" s="107"/>
      <c r="G5" s="107"/>
      <c r="H5" s="107"/>
      <c r="I5" s="107"/>
    </row>
    <row r="6" spans="1:10" ht="0.6" customHeight="1">
      <c r="A6" s="107"/>
      <c r="B6" s="107"/>
      <c r="C6" s="107"/>
      <c r="D6" s="107"/>
      <c r="E6" s="107"/>
      <c r="F6" s="107"/>
      <c r="G6" s="107"/>
      <c r="H6" s="107"/>
      <c r="I6" s="107"/>
      <c r="J6" s="3"/>
    </row>
    <row r="7" spans="1:10" ht="14.4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3"/>
    </row>
    <row r="8" spans="1:10" ht="14.45" customHeight="1">
      <c r="A8" s="107"/>
      <c r="B8" s="107"/>
      <c r="C8" s="107"/>
      <c r="D8" s="107"/>
      <c r="E8" s="107"/>
      <c r="F8" s="107"/>
      <c r="G8" s="107"/>
      <c r="H8" s="107"/>
      <c r="I8" s="107"/>
      <c r="J8" s="3"/>
    </row>
    <row r="9" spans="1:10" ht="14.45" customHeight="1">
      <c r="A9" s="107"/>
      <c r="B9" s="107"/>
      <c r="C9" s="107"/>
      <c r="D9" s="107"/>
      <c r="E9" s="107"/>
      <c r="F9" s="107"/>
      <c r="G9" s="107"/>
      <c r="H9" s="107"/>
      <c r="I9" s="107"/>
      <c r="J9" s="3"/>
    </row>
    <row r="10" spans="1:10" ht="14.4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3"/>
    </row>
    <row r="11" spans="1:10" ht="24.6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3"/>
    </row>
    <row r="12" spans="1:10" ht="15.75">
      <c r="A12" s="4"/>
      <c r="B12" s="4"/>
      <c r="C12" s="4"/>
      <c r="D12" s="4"/>
      <c r="E12" s="4"/>
      <c r="F12" s="4"/>
      <c r="G12" s="4"/>
      <c r="H12" s="4"/>
      <c r="I12" s="4"/>
    </row>
    <row r="13" spans="1:10" ht="12.75" customHeight="1">
      <c r="A13" s="108" t="s">
        <v>2</v>
      </c>
      <c r="B13" s="108"/>
      <c r="C13" s="108"/>
      <c r="D13" s="108"/>
      <c r="E13" s="108"/>
      <c r="F13" s="108"/>
      <c r="G13" s="108"/>
      <c r="H13" s="108"/>
      <c r="I13" s="108"/>
      <c r="J13" s="38"/>
    </row>
    <row r="14" spans="1:10" ht="25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38"/>
    </row>
    <row r="15" spans="1:10" ht="15.75">
      <c r="A15" s="4"/>
      <c r="B15" s="4"/>
      <c r="C15" s="4"/>
      <c r="D15" s="4"/>
      <c r="E15" s="4"/>
      <c r="F15" s="4"/>
      <c r="G15" s="4"/>
      <c r="H15" s="4"/>
      <c r="I15" s="4"/>
    </row>
    <row r="16" spans="1:10" ht="65.25" customHeight="1">
      <c r="A16" s="5" t="s">
        <v>3</v>
      </c>
      <c r="B16" s="109" t="s">
        <v>4</v>
      </c>
      <c r="C16" s="109"/>
      <c r="D16" s="109"/>
      <c r="E16" s="109"/>
      <c r="F16" s="109"/>
      <c r="G16" s="109"/>
      <c r="H16" s="7" t="s">
        <v>5</v>
      </c>
      <c r="I16" s="6" t="s">
        <v>6</v>
      </c>
      <c r="J16" s="39" t="s">
        <v>80</v>
      </c>
    </row>
    <row r="17" spans="1:10" ht="33" customHeight="1">
      <c r="A17" s="120" t="s">
        <v>7</v>
      </c>
      <c r="B17" s="120"/>
      <c r="C17" s="120"/>
      <c r="D17" s="120"/>
      <c r="E17" s="120"/>
      <c r="F17" s="120"/>
      <c r="G17" s="120"/>
      <c r="H17" s="120"/>
      <c r="I17" s="120"/>
      <c r="J17" s="40"/>
    </row>
    <row r="18" spans="1:10" ht="32.25" customHeight="1">
      <c r="A18" s="11" t="s">
        <v>8</v>
      </c>
      <c r="B18" s="112" t="s">
        <v>9</v>
      </c>
      <c r="C18" s="112"/>
      <c r="D18" s="112"/>
      <c r="E18" s="112"/>
      <c r="F18" s="112"/>
      <c r="G18" s="112"/>
      <c r="H18" s="12" t="s">
        <v>10</v>
      </c>
      <c r="I18" s="13">
        <f>цены!I19</f>
        <v>297.91312662961093</v>
      </c>
      <c r="J18" s="41">
        <v>300</v>
      </c>
    </row>
    <row r="19" spans="1:10" ht="32.25" customHeight="1">
      <c r="A19" s="11" t="s">
        <v>11</v>
      </c>
      <c r="B19" s="113" t="s">
        <v>12</v>
      </c>
      <c r="C19" s="113"/>
      <c r="D19" s="113"/>
      <c r="E19" s="113"/>
      <c r="F19" s="113"/>
      <c r="G19" s="113"/>
      <c r="H19" s="12" t="s">
        <v>10</v>
      </c>
      <c r="I19" s="13">
        <f>цены!I20</f>
        <v>297.91312662961093</v>
      </c>
      <c r="J19" s="42">
        <v>300</v>
      </c>
    </row>
    <row r="20" spans="1:10" ht="32.25" customHeight="1">
      <c r="A20" s="14" t="s">
        <v>13</v>
      </c>
      <c r="B20" s="113" t="s">
        <v>14</v>
      </c>
      <c r="C20" s="113"/>
      <c r="D20" s="113"/>
      <c r="E20" s="113"/>
      <c r="F20" s="113"/>
      <c r="G20" s="113"/>
      <c r="H20" s="15" t="s">
        <v>10</v>
      </c>
      <c r="I20" s="19">
        <v>297.91000000000003</v>
      </c>
      <c r="J20" s="42">
        <v>300</v>
      </c>
    </row>
    <row r="21" spans="1:10" s="9" customFormat="1" ht="32.25" customHeight="1">
      <c r="A21" s="14" t="s">
        <v>15</v>
      </c>
      <c r="B21" s="118" t="s">
        <v>16</v>
      </c>
      <c r="C21" s="118"/>
      <c r="D21" s="118"/>
      <c r="E21" s="118"/>
      <c r="F21" s="118"/>
      <c r="G21" s="118"/>
      <c r="H21" s="15" t="s">
        <v>10</v>
      </c>
      <c r="I21" s="19">
        <v>297.91000000000003</v>
      </c>
      <c r="J21" s="42">
        <v>300</v>
      </c>
    </row>
    <row r="22" spans="1:10" ht="32.25" customHeight="1">
      <c r="A22" s="14" t="s">
        <v>17</v>
      </c>
      <c r="B22" s="113" t="s">
        <v>18</v>
      </c>
      <c r="C22" s="113"/>
      <c r="D22" s="113"/>
      <c r="E22" s="113"/>
      <c r="F22" s="113"/>
      <c r="G22" s="113"/>
      <c r="H22" s="43" t="s">
        <v>10</v>
      </c>
      <c r="I22" s="19">
        <f>цены!I23</f>
        <v>297.91312662961093</v>
      </c>
      <c r="J22" s="42">
        <v>300</v>
      </c>
    </row>
    <row r="23" spans="1:10" ht="32.25" customHeight="1">
      <c r="A23" s="14" t="s">
        <v>19</v>
      </c>
      <c r="B23" s="113" t="s">
        <v>81</v>
      </c>
      <c r="C23" s="113"/>
      <c r="D23" s="113"/>
      <c r="E23" s="113"/>
      <c r="F23" s="113"/>
      <c r="G23" s="113"/>
      <c r="H23" s="43" t="s">
        <v>10</v>
      </c>
      <c r="I23" s="19">
        <f>цены!I24</f>
        <v>297.91312662961093</v>
      </c>
      <c r="J23" s="42">
        <v>300</v>
      </c>
    </row>
    <row r="24" spans="1:10" ht="32.25" customHeight="1">
      <c r="A24" s="14" t="s">
        <v>20</v>
      </c>
      <c r="B24" s="113" t="s">
        <v>21</v>
      </c>
      <c r="C24" s="113"/>
      <c r="D24" s="113"/>
      <c r="E24" s="113"/>
      <c r="F24" s="113"/>
      <c r="G24" s="113"/>
      <c r="H24" s="43" t="s">
        <v>10</v>
      </c>
      <c r="I24" s="19">
        <f>цены!I25</f>
        <v>297.91312662961093</v>
      </c>
      <c r="J24" s="42">
        <v>300</v>
      </c>
    </row>
    <row r="25" spans="1:10" ht="32.25" customHeight="1">
      <c r="A25" s="14" t="s">
        <v>22</v>
      </c>
      <c r="B25" s="113" t="s">
        <v>23</v>
      </c>
      <c r="C25" s="113"/>
      <c r="D25" s="113"/>
      <c r="E25" s="113"/>
      <c r="F25" s="113"/>
      <c r="G25" s="113"/>
      <c r="H25" s="43" t="s">
        <v>10</v>
      </c>
      <c r="I25" s="19">
        <f>цены!I26</f>
        <v>297.91312662961093</v>
      </c>
      <c r="J25" s="42">
        <v>300</v>
      </c>
    </row>
    <row r="26" spans="1:10" ht="32.25" customHeight="1">
      <c r="A26" s="14" t="s">
        <v>24</v>
      </c>
      <c r="B26" s="113" t="s">
        <v>25</v>
      </c>
      <c r="C26" s="113"/>
      <c r="D26" s="113"/>
      <c r="E26" s="113"/>
      <c r="F26" s="113"/>
      <c r="G26" s="113"/>
      <c r="H26" s="43" t="s">
        <v>10</v>
      </c>
      <c r="I26" s="19">
        <f>цены!I27</f>
        <v>297.91312662961093</v>
      </c>
      <c r="J26" s="42">
        <v>300</v>
      </c>
    </row>
    <row r="27" spans="1:10" ht="32.25" customHeight="1">
      <c r="A27" s="14" t="s">
        <v>26</v>
      </c>
      <c r="B27" s="113" t="s">
        <v>27</v>
      </c>
      <c r="C27" s="113"/>
      <c r="D27" s="113"/>
      <c r="E27" s="113"/>
      <c r="F27" s="113"/>
      <c r="G27" s="113"/>
      <c r="H27" s="43" t="s">
        <v>10</v>
      </c>
      <c r="I27" s="19">
        <f>цены!I28</f>
        <v>297.91312662961093</v>
      </c>
      <c r="J27" s="42">
        <v>300</v>
      </c>
    </row>
    <row r="28" spans="1:10" ht="32.25" customHeight="1">
      <c r="A28" s="14" t="s">
        <v>28</v>
      </c>
      <c r="B28" s="113" t="s">
        <v>29</v>
      </c>
      <c r="C28" s="113"/>
      <c r="D28" s="113"/>
      <c r="E28" s="113"/>
      <c r="F28" s="113"/>
      <c r="G28" s="113"/>
      <c r="H28" s="43" t="s">
        <v>10</v>
      </c>
      <c r="I28" s="19">
        <f>цены!I29</f>
        <v>297.91312662961093</v>
      </c>
      <c r="J28" s="42">
        <v>300</v>
      </c>
    </row>
    <row r="29" spans="1:10" ht="32.25" customHeight="1">
      <c r="A29" s="14" t="s">
        <v>30</v>
      </c>
      <c r="B29" s="113" t="s">
        <v>31</v>
      </c>
      <c r="C29" s="113"/>
      <c r="D29" s="113"/>
      <c r="E29" s="113"/>
      <c r="F29" s="113"/>
      <c r="G29" s="113"/>
      <c r="H29" s="43" t="s">
        <v>10</v>
      </c>
      <c r="I29" s="19">
        <f>цены!I30</f>
        <v>297.91312662961093</v>
      </c>
      <c r="J29" s="42">
        <v>300</v>
      </c>
    </row>
    <row r="30" spans="1:10" ht="32.25" customHeight="1">
      <c r="A30" s="14" t="s">
        <v>32</v>
      </c>
      <c r="B30" s="113" t="s">
        <v>33</v>
      </c>
      <c r="C30" s="113"/>
      <c r="D30" s="113"/>
      <c r="E30" s="113"/>
      <c r="F30" s="113"/>
      <c r="G30" s="113"/>
      <c r="H30" s="43" t="s">
        <v>10</v>
      </c>
      <c r="I30" s="19">
        <f>цены!I31</f>
        <v>297.91312662961093</v>
      </c>
      <c r="J30" s="42">
        <v>300</v>
      </c>
    </row>
    <row r="31" spans="1:10" ht="32.25" customHeight="1">
      <c r="A31" s="14" t="s">
        <v>34</v>
      </c>
      <c r="B31" s="113" t="s">
        <v>82</v>
      </c>
      <c r="C31" s="113"/>
      <c r="D31" s="113"/>
      <c r="E31" s="113"/>
      <c r="F31" s="113"/>
      <c r="G31" s="113"/>
      <c r="H31" s="43" t="s">
        <v>10</v>
      </c>
      <c r="I31" s="19">
        <f>цены!I32</f>
        <v>297.91312662961093</v>
      </c>
      <c r="J31" s="42">
        <v>300</v>
      </c>
    </row>
    <row r="32" spans="1:10" ht="32.25" customHeight="1">
      <c r="A32" s="14" t="s">
        <v>36</v>
      </c>
      <c r="B32" s="113" t="s">
        <v>37</v>
      </c>
      <c r="C32" s="113"/>
      <c r="D32" s="113"/>
      <c r="E32" s="113"/>
      <c r="F32" s="113"/>
      <c r="G32" s="113"/>
      <c r="H32" s="43" t="s">
        <v>10</v>
      </c>
      <c r="I32" s="19">
        <f>цены!I33</f>
        <v>297.91312662961093</v>
      </c>
      <c r="J32" s="42">
        <v>300</v>
      </c>
    </row>
    <row r="33" spans="1:10" ht="32.25" customHeight="1">
      <c r="A33" s="14" t="s">
        <v>38</v>
      </c>
      <c r="B33" s="113" t="s">
        <v>39</v>
      </c>
      <c r="C33" s="113"/>
      <c r="D33" s="113"/>
      <c r="E33" s="113"/>
      <c r="F33" s="113"/>
      <c r="G33" s="113"/>
      <c r="H33" s="43" t="s">
        <v>10</v>
      </c>
      <c r="I33" s="19">
        <f>цены!I34</f>
        <v>297.91312662961093</v>
      </c>
      <c r="J33" s="42">
        <v>300</v>
      </c>
    </row>
    <row r="34" spans="1:10" ht="32.25" customHeight="1">
      <c r="A34" s="14" t="s">
        <v>40</v>
      </c>
      <c r="B34" s="113" t="s">
        <v>41</v>
      </c>
      <c r="C34" s="113"/>
      <c r="D34" s="113"/>
      <c r="E34" s="113"/>
      <c r="F34" s="113"/>
      <c r="G34" s="113"/>
      <c r="H34" s="43" t="s">
        <v>10</v>
      </c>
      <c r="I34" s="19">
        <f>цены!I35</f>
        <v>297.91312662961093</v>
      </c>
      <c r="J34" s="42">
        <v>300</v>
      </c>
    </row>
    <row r="35" spans="1:10" ht="32.25" customHeight="1">
      <c r="A35" s="14" t="s">
        <v>42</v>
      </c>
      <c r="B35" s="121" t="s">
        <v>43</v>
      </c>
      <c r="C35" s="121"/>
      <c r="D35" s="121"/>
      <c r="E35" s="121"/>
      <c r="F35" s="121"/>
      <c r="G35" s="121"/>
      <c r="H35" s="43" t="s">
        <v>10</v>
      </c>
      <c r="I35" s="19">
        <f>цены!I36</f>
        <v>297.91312662961093</v>
      </c>
      <c r="J35" s="42">
        <v>300</v>
      </c>
    </row>
    <row r="36" spans="1:10" ht="32.25" customHeight="1">
      <c r="A36" s="14" t="s">
        <v>44</v>
      </c>
      <c r="B36" s="113" t="s">
        <v>45</v>
      </c>
      <c r="C36" s="113"/>
      <c r="D36" s="113"/>
      <c r="E36" s="113"/>
      <c r="F36" s="113"/>
      <c r="G36" s="113"/>
      <c r="H36" s="43" t="s">
        <v>10</v>
      </c>
      <c r="I36" s="19">
        <f>цены!I37</f>
        <v>297.91312662961093</v>
      </c>
      <c r="J36" s="42">
        <v>300</v>
      </c>
    </row>
    <row r="37" spans="1:10" ht="32.25" customHeight="1">
      <c r="A37" s="14" t="s">
        <v>46</v>
      </c>
      <c r="B37" s="113" t="s">
        <v>47</v>
      </c>
      <c r="C37" s="113"/>
      <c r="D37" s="113"/>
      <c r="E37" s="113"/>
      <c r="F37" s="113"/>
      <c r="G37" s="113"/>
      <c r="H37" s="43" t="s">
        <v>10</v>
      </c>
      <c r="I37" s="19">
        <f>цены!I38</f>
        <v>297.91312662961093</v>
      </c>
      <c r="J37" s="42">
        <v>300</v>
      </c>
    </row>
    <row r="38" spans="1:10" ht="32.25" customHeight="1">
      <c r="A38" s="14" t="s">
        <v>48</v>
      </c>
      <c r="B38" s="113" t="s">
        <v>49</v>
      </c>
      <c r="C38" s="113"/>
      <c r="D38" s="113"/>
      <c r="E38" s="113"/>
      <c r="F38" s="113"/>
      <c r="G38" s="113"/>
      <c r="H38" s="43" t="s">
        <v>10</v>
      </c>
      <c r="I38" s="19">
        <f>цены!I39</f>
        <v>297.91312662961093</v>
      </c>
      <c r="J38" s="42">
        <v>300</v>
      </c>
    </row>
    <row r="39" spans="1:10" ht="32.25" customHeight="1">
      <c r="A39" s="14" t="s">
        <v>50</v>
      </c>
      <c r="B39" s="113" t="s">
        <v>51</v>
      </c>
      <c r="C39" s="113"/>
      <c r="D39" s="113"/>
      <c r="E39" s="113"/>
      <c r="F39" s="113"/>
      <c r="G39" s="113"/>
      <c r="H39" s="43" t="s">
        <v>10</v>
      </c>
      <c r="I39" s="19">
        <f>цены!I40</f>
        <v>297.91312662961093</v>
      </c>
      <c r="J39" s="42">
        <v>300</v>
      </c>
    </row>
    <row r="40" spans="1:10" ht="32.25" customHeight="1">
      <c r="A40" s="14" t="s">
        <v>52</v>
      </c>
      <c r="B40" s="113" t="s">
        <v>53</v>
      </c>
      <c r="C40" s="113"/>
      <c r="D40" s="113"/>
      <c r="E40" s="113"/>
      <c r="F40" s="113"/>
      <c r="G40" s="113"/>
      <c r="H40" s="15" t="s">
        <v>10</v>
      </c>
      <c r="I40" s="19">
        <f>цены!I41</f>
        <v>297.91312662961093</v>
      </c>
      <c r="J40" s="42">
        <v>300</v>
      </c>
    </row>
    <row r="41" spans="1:10" ht="32.25" customHeight="1">
      <c r="A41" s="14" t="s">
        <v>54</v>
      </c>
      <c r="B41" s="121" t="s">
        <v>55</v>
      </c>
      <c r="C41" s="121"/>
      <c r="D41" s="121"/>
      <c r="E41" s="121"/>
      <c r="F41" s="121"/>
      <c r="G41" s="121"/>
      <c r="H41" s="15" t="s">
        <v>10</v>
      </c>
      <c r="I41" s="44">
        <v>297.91000000000003</v>
      </c>
      <c r="J41" s="42">
        <v>300</v>
      </c>
    </row>
    <row r="42" spans="1:10" ht="27" customHeight="1">
      <c r="A42" s="124" t="s">
        <v>56</v>
      </c>
      <c r="B42" s="124"/>
      <c r="C42" s="124"/>
      <c r="D42" s="124"/>
      <c r="E42" s="124"/>
      <c r="F42" s="124"/>
      <c r="G42" s="124"/>
      <c r="H42" s="124"/>
      <c r="I42" s="124"/>
      <c r="J42" s="45"/>
    </row>
    <row r="43" spans="1:10" ht="31.5" customHeight="1">
      <c r="A43" s="27" t="s">
        <v>57</v>
      </c>
      <c r="B43" s="121" t="s">
        <v>58</v>
      </c>
      <c r="C43" s="121"/>
      <c r="D43" s="121"/>
      <c r="E43" s="121"/>
      <c r="F43" s="121"/>
      <c r="G43" s="121"/>
      <c r="H43" s="43" t="s">
        <v>10</v>
      </c>
      <c r="I43" s="46">
        <f>цены!I44</f>
        <v>297.91312662961093</v>
      </c>
      <c r="J43" s="47">
        <v>300</v>
      </c>
    </row>
    <row r="44" spans="1:10" ht="31.5" customHeight="1">
      <c r="A44" s="14" t="s">
        <v>59</v>
      </c>
      <c r="B44" s="113" t="s">
        <v>60</v>
      </c>
      <c r="C44" s="113"/>
      <c r="D44" s="113"/>
      <c r="E44" s="113"/>
      <c r="F44" s="113"/>
      <c r="G44" s="113"/>
      <c r="H44" s="15" t="s">
        <v>10</v>
      </c>
      <c r="I44" s="19">
        <f>цены!I45</f>
        <v>297.91000000000003</v>
      </c>
      <c r="J44" s="47">
        <v>300</v>
      </c>
    </row>
    <row r="45" spans="1:10" ht="31.5" customHeight="1">
      <c r="A45" s="14" t="s">
        <v>61</v>
      </c>
      <c r="B45" s="113" t="s">
        <v>62</v>
      </c>
      <c r="C45" s="113"/>
      <c r="D45" s="113"/>
      <c r="E45" s="113"/>
      <c r="F45" s="113"/>
      <c r="G45" s="113"/>
      <c r="H45" s="15" t="s">
        <v>10</v>
      </c>
      <c r="I45" s="19">
        <v>297.91000000000003</v>
      </c>
      <c r="J45" s="47">
        <v>300</v>
      </c>
    </row>
    <row r="46" spans="1:10" ht="31.5" customHeight="1">
      <c r="A46" s="14" t="s">
        <v>63</v>
      </c>
      <c r="B46" s="121" t="s">
        <v>83</v>
      </c>
      <c r="C46" s="121"/>
      <c r="D46" s="121"/>
      <c r="E46" s="121"/>
      <c r="F46" s="121"/>
      <c r="G46" s="121"/>
      <c r="H46" s="15" t="s">
        <v>10</v>
      </c>
      <c r="I46" s="19">
        <v>297.91000000000003</v>
      </c>
      <c r="J46" s="47">
        <v>300</v>
      </c>
    </row>
    <row r="47" spans="1:10" ht="31.5" customHeight="1">
      <c r="A47" s="14" t="s">
        <v>64</v>
      </c>
      <c r="B47" s="113" t="s">
        <v>65</v>
      </c>
      <c r="C47" s="113"/>
      <c r="D47" s="113"/>
      <c r="E47" s="113"/>
      <c r="F47" s="113"/>
      <c r="G47" s="113"/>
      <c r="H47" s="15" t="s">
        <v>10</v>
      </c>
      <c r="I47" s="19">
        <v>297.91000000000003</v>
      </c>
      <c r="J47" s="47">
        <v>300</v>
      </c>
    </row>
    <row r="48" spans="1:10" ht="15.75">
      <c r="A48" s="48"/>
      <c r="B48" s="49"/>
      <c r="C48" s="49"/>
      <c r="D48" s="49"/>
      <c r="E48" s="49"/>
      <c r="F48" s="49"/>
      <c r="G48" s="49"/>
      <c r="H48" s="50"/>
      <c r="I48" s="51"/>
      <c r="J48" s="52"/>
    </row>
    <row r="49" spans="1:10" ht="24.75" customHeight="1">
      <c r="A49" s="122" t="s">
        <v>84</v>
      </c>
      <c r="B49" s="122"/>
      <c r="C49" s="122"/>
      <c r="D49" s="122"/>
      <c r="E49" s="122"/>
      <c r="F49" s="122"/>
      <c r="G49" s="122"/>
      <c r="H49" s="122"/>
      <c r="I49" s="122"/>
      <c r="J49" s="52"/>
    </row>
    <row r="50" spans="1:10" ht="24" customHeight="1">
      <c r="A50" s="125" t="s">
        <v>66</v>
      </c>
      <c r="B50" s="125"/>
      <c r="C50" s="125"/>
      <c r="D50" s="125"/>
      <c r="E50" s="125"/>
      <c r="F50" s="125"/>
      <c r="G50" s="125"/>
      <c r="H50" s="125"/>
      <c r="I50" s="125"/>
      <c r="J50" s="45"/>
    </row>
    <row r="51" spans="1:10" ht="24.75" customHeight="1">
      <c r="A51" s="27" t="s">
        <v>8</v>
      </c>
      <c r="B51" s="126" t="s">
        <v>67</v>
      </c>
      <c r="C51" s="126"/>
      <c r="D51" s="126"/>
      <c r="E51" s="126"/>
      <c r="F51" s="126"/>
      <c r="G51" s="126"/>
      <c r="H51" s="15" t="s">
        <v>68</v>
      </c>
      <c r="I51" s="53">
        <v>5</v>
      </c>
      <c r="J51" s="47">
        <v>5</v>
      </c>
    </row>
    <row r="52" spans="1:10" ht="24.75" customHeight="1">
      <c r="A52" s="27" t="s">
        <v>11</v>
      </c>
      <c r="B52" s="126" t="s">
        <v>69</v>
      </c>
      <c r="C52" s="126"/>
      <c r="D52" s="126"/>
      <c r="E52" s="126"/>
      <c r="F52" s="126"/>
      <c r="G52" s="126"/>
      <c r="H52" s="15" t="s">
        <v>68</v>
      </c>
      <c r="I52" s="53">
        <v>5</v>
      </c>
      <c r="J52" s="47">
        <v>5</v>
      </c>
    </row>
    <row r="53" spans="1:10" ht="15.75">
      <c r="A53" s="125" t="s">
        <v>70</v>
      </c>
      <c r="B53" s="125"/>
      <c r="C53" s="125"/>
      <c r="D53" s="125"/>
      <c r="E53" s="125"/>
      <c r="F53" s="125"/>
      <c r="G53" s="125"/>
      <c r="H53" s="125"/>
      <c r="I53" s="125"/>
      <c r="J53" s="45"/>
    </row>
    <row r="54" spans="1:10" ht="31.5" customHeight="1">
      <c r="A54" s="25" t="s">
        <v>57</v>
      </c>
      <c r="B54" s="123" t="str">
        <f>цены!B55</f>
        <v>Костыли</v>
      </c>
      <c r="C54" s="123"/>
      <c r="D54" s="123"/>
      <c r="E54" s="123"/>
      <c r="F54" s="123"/>
      <c r="G54" s="123"/>
      <c r="H54" s="27" t="s">
        <v>71</v>
      </c>
      <c r="I54" s="46">
        <f>цены!I55</f>
        <v>10.199040704838218</v>
      </c>
      <c r="J54" s="47">
        <v>10</v>
      </c>
    </row>
    <row r="55" spans="1:10" ht="31.5" customHeight="1">
      <c r="A55" s="27" t="s">
        <v>59</v>
      </c>
      <c r="B55" s="123" t="str">
        <f>цены!B56</f>
        <v>Трость</v>
      </c>
      <c r="C55" s="123"/>
      <c r="D55" s="123"/>
      <c r="E55" s="123"/>
      <c r="F55" s="123"/>
      <c r="G55" s="123"/>
      <c r="H55" s="27" t="s">
        <v>71</v>
      </c>
      <c r="I55" s="46">
        <f>цены!I56</f>
        <v>10.690876321384374</v>
      </c>
      <c r="J55" s="47">
        <v>11</v>
      </c>
    </row>
    <row r="56" spans="1:10" ht="31.5" customHeight="1">
      <c r="A56" s="27" t="s">
        <v>61</v>
      </c>
      <c r="B56" s="123" t="str">
        <f>цены!B57</f>
        <v>Ходунки инвалидные</v>
      </c>
      <c r="C56" s="123"/>
      <c r="D56" s="123"/>
      <c r="E56" s="123"/>
      <c r="F56" s="123"/>
      <c r="G56" s="123"/>
      <c r="H56" s="27" t="s">
        <v>71</v>
      </c>
      <c r="I56" s="46">
        <f>цены!I57</f>
        <v>48.629287288603756</v>
      </c>
      <c r="J56" s="47">
        <v>50</v>
      </c>
    </row>
    <row r="57" spans="1:10" ht="31.5" customHeight="1">
      <c r="A57" s="27" t="s">
        <v>63</v>
      </c>
      <c r="B57" s="123" t="str">
        <f>цены!B58</f>
        <v>Коляска инвалидная</v>
      </c>
      <c r="C57" s="123"/>
      <c r="D57" s="123"/>
      <c r="E57" s="123"/>
      <c r="F57" s="123"/>
      <c r="G57" s="123"/>
      <c r="H57" s="27" t="s">
        <v>71</v>
      </c>
      <c r="I57" s="46">
        <f>цены!I58</f>
        <v>10.352739335008893</v>
      </c>
      <c r="J57" s="47">
        <v>10</v>
      </c>
    </row>
    <row r="58" spans="1:10" ht="31.5" customHeight="1">
      <c r="A58" s="27" t="s">
        <v>64</v>
      </c>
      <c r="B58" s="123" t="str">
        <f>цены!B59</f>
        <v>Кресло-туалет</v>
      </c>
      <c r="C58" s="123"/>
      <c r="D58" s="123"/>
      <c r="E58" s="123"/>
      <c r="F58" s="123"/>
      <c r="G58" s="123"/>
      <c r="H58" s="27" t="s">
        <v>71</v>
      </c>
      <c r="I58" s="46">
        <f>цены!I59</f>
        <v>30.319588654453678</v>
      </c>
      <c r="J58" s="47">
        <v>30</v>
      </c>
    </row>
    <row r="59" spans="1:10" ht="31.5" customHeight="1">
      <c r="A59" s="27" t="s">
        <v>72</v>
      </c>
      <c r="B59" s="123" t="str">
        <f>цены!B60</f>
        <v xml:space="preserve">Поручень д/санит.гигиен. комнат </v>
      </c>
      <c r="C59" s="123"/>
      <c r="D59" s="123"/>
      <c r="E59" s="123"/>
      <c r="F59" s="123"/>
      <c r="G59" s="123"/>
      <c r="H59" s="27" t="s">
        <v>71</v>
      </c>
      <c r="I59" s="46">
        <f>цены!I60</f>
        <v>55.358492769530692</v>
      </c>
      <c r="J59" s="47">
        <v>55</v>
      </c>
    </row>
    <row r="60" spans="1:10" ht="31.5" customHeight="1">
      <c r="A60" s="27" t="s">
        <v>73</v>
      </c>
      <c r="B60" s="123" t="str">
        <f>цены!B61</f>
        <v>Простыня для перемещения</v>
      </c>
      <c r="C60" s="123"/>
      <c r="D60" s="123"/>
      <c r="E60" s="123"/>
      <c r="F60" s="123"/>
      <c r="G60" s="123"/>
      <c r="H60" s="27" t="s">
        <v>71</v>
      </c>
      <c r="I60" s="46">
        <f>цены!I61</f>
        <v>26.966163996184434</v>
      </c>
      <c r="J60" s="47">
        <v>30</v>
      </c>
    </row>
    <row r="61" spans="1:10" ht="31.5" customHeight="1">
      <c r="A61" s="27" t="s">
        <v>74</v>
      </c>
      <c r="B61" s="129" t="str">
        <f>цены!B62</f>
        <v xml:space="preserve">Стол надкроватный </v>
      </c>
      <c r="C61" s="129"/>
      <c r="D61" s="129"/>
      <c r="E61" s="129"/>
      <c r="F61" s="129"/>
      <c r="G61" s="129"/>
      <c r="H61" s="27" t="s">
        <v>71</v>
      </c>
      <c r="I61" s="46">
        <f>цены!I62</f>
        <v>20.25931467964595</v>
      </c>
      <c r="J61" s="47">
        <v>20</v>
      </c>
    </row>
    <row r="62" spans="1:10" ht="31.5" customHeight="1">
      <c r="A62" s="27" t="s">
        <v>75</v>
      </c>
      <c r="B62" s="123" t="str">
        <f>цены!B63</f>
        <v xml:space="preserve">Стол прикроватный </v>
      </c>
      <c r="C62" s="123"/>
      <c r="D62" s="123"/>
      <c r="E62" s="123"/>
      <c r="F62" s="123"/>
      <c r="G62" s="123"/>
      <c r="H62" s="27" t="s">
        <v>71</v>
      </c>
      <c r="I62" s="46">
        <f>цены!I63</f>
        <v>38.032465368472934</v>
      </c>
      <c r="J62" s="47">
        <v>40</v>
      </c>
    </row>
    <row r="63" spans="1:10" ht="31.5" customHeight="1">
      <c r="A63" s="27" t="s">
        <v>76</v>
      </c>
      <c r="B63" s="123" t="str">
        <f>цены!B64</f>
        <v>Ступень с поручнем</v>
      </c>
      <c r="C63" s="123"/>
      <c r="D63" s="123"/>
      <c r="E63" s="123"/>
      <c r="F63" s="123"/>
      <c r="G63" s="123"/>
      <c r="H63" s="27" t="s">
        <v>71</v>
      </c>
      <c r="I63" s="46">
        <f>цены!I64</f>
        <v>26.966163996184434</v>
      </c>
      <c r="J63" s="47">
        <v>30</v>
      </c>
    </row>
    <row r="64" spans="1:10" ht="31.5" customHeight="1">
      <c r="A64" s="27" t="s">
        <v>77</v>
      </c>
      <c r="B64" s="123" t="str">
        <f>цены!B65</f>
        <v>Сиденья для ванны</v>
      </c>
      <c r="C64" s="123"/>
      <c r="D64" s="123"/>
      <c r="E64" s="123"/>
      <c r="F64" s="123"/>
      <c r="G64" s="123"/>
      <c r="H64" s="27" t="s">
        <v>71</v>
      </c>
      <c r="I64" s="46">
        <f>цены!I65</f>
        <v>24.596410571007503</v>
      </c>
      <c r="J64" s="47">
        <v>25</v>
      </c>
    </row>
    <row r="65" spans="1:10">
      <c r="A65" s="54"/>
      <c r="B65" s="55"/>
      <c r="C65" s="55"/>
      <c r="D65" s="55"/>
      <c r="E65" s="55"/>
      <c r="F65" s="55"/>
      <c r="G65" s="55"/>
      <c r="H65" s="54"/>
      <c r="I65" s="56"/>
      <c r="J65" s="35"/>
    </row>
    <row r="66" spans="1:10">
      <c r="A66" s="128"/>
      <c r="B66" s="128"/>
      <c r="C66" s="128"/>
      <c r="D66" s="128"/>
      <c r="E66" s="128"/>
      <c r="F66" s="128"/>
      <c r="G66" s="128"/>
      <c r="H66" s="128"/>
      <c r="I66" s="128"/>
      <c r="J66" s="35"/>
    </row>
    <row r="67" spans="1:10">
      <c r="A67" s="36"/>
      <c r="B67" s="127"/>
      <c r="C67" s="127"/>
      <c r="D67" s="127"/>
      <c r="E67" s="127"/>
      <c r="F67" s="127"/>
      <c r="G67" s="127"/>
      <c r="H67" s="36"/>
      <c r="I67" s="36"/>
      <c r="J67" s="35"/>
    </row>
    <row r="68" spans="1:10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selectLockedCells="1" selectUnlockedCells="1"/>
  <mergeCells count="53">
    <mergeCell ref="B67:G67"/>
    <mergeCell ref="B59:G59"/>
    <mergeCell ref="B60:G60"/>
    <mergeCell ref="B62:G62"/>
    <mergeCell ref="B63:G63"/>
    <mergeCell ref="B64:G64"/>
    <mergeCell ref="A66:I66"/>
    <mergeCell ref="B61:G61"/>
    <mergeCell ref="B55:G55"/>
    <mergeCell ref="B56:G56"/>
    <mergeCell ref="B57:G57"/>
    <mergeCell ref="B58:G58"/>
    <mergeCell ref="A42:I42"/>
    <mergeCell ref="B43:G43"/>
    <mergeCell ref="B44:G44"/>
    <mergeCell ref="B45:G45"/>
    <mergeCell ref="B46:G46"/>
    <mergeCell ref="B47:G47"/>
    <mergeCell ref="A50:I50"/>
    <mergeCell ref="B51:G51"/>
    <mergeCell ref="B52:G52"/>
    <mergeCell ref="A53:I53"/>
    <mergeCell ref="B54:G54"/>
    <mergeCell ref="A49:I49"/>
    <mergeCell ref="B37:G37"/>
    <mergeCell ref="B38:G38"/>
    <mergeCell ref="B39:G39"/>
    <mergeCell ref="B40:G40"/>
    <mergeCell ref="B41:G41"/>
    <mergeCell ref="B22:G22"/>
    <mergeCell ref="B23:G23"/>
    <mergeCell ref="B36:G36"/>
    <mergeCell ref="B25:G25"/>
    <mergeCell ref="B26:G26"/>
    <mergeCell ref="B27:G27"/>
    <mergeCell ref="B28:G28"/>
    <mergeCell ref="B29:G29"/>
    <mergeCell ref="B30:G30"/>
    <mergeCell ref="B31:G31"/>
    <mergeCell ref="B24:G24"/>
    <mergeCell ref="B32:G32"/>
    <mergeCell ref="B33:G33"/>
    <mergeCell ref="B34:G34"/>
    <mergeCell ref="B35:G35"/>
    <mergeCell ref="B18:G18"/>
    <mergeCell ref="B19:G19"/>
    <mergeCell ref="B20:G20"/>
    <mergeCell ref="B21:G21"/>
    <mergeCell ref="G1:I4"/>
    <mergeCell ref="A5:I11"/>
    <mergeCell ref="A13:I14"/>
    <mergeCell ref="B16:G16"/>
    <mergeCell ref="A17:I17"/>
  </mergeCells>
  <pageMargins left="0.25" right="0.25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3"/>
  <sheetViews>
    <sheetView topLeftCell="A33" workbookViewId="0">
      <selection activeCell="A43" sqref="A43"/>
    </sheetView>
  </sheetViews>
  <sheetFormatPr defaultColWidth="8.7109375" defaultRowHeight="15"/>
  <cols>
    <col min="1" max="1" width="9.85546875" style="1" customWidth="1"/>
    <col min="2" max="6" width="8.7109375" style="1"/>
    <col min="7" max="7" width="5.85546875" style="1" customWidth="1"/>
    <col min="8" max="8" width="11.7109375" style="1" customWidth="1"/>
    <col min="9" max="9" width="19.140625" style="1" customWidth="1"/>
    <col min="10" max="16384" width="8.7109375" style="1"/>
  </cols>
  <sheetData>
    <row r="1" spans="1:9" ht="12.75" customHeight="1">
      <c r="A1" s="4"/>
      <c r="B1" s="4"/>
      <c r="C1" s="4"/>
      <c r="D1" s="4"/>
      <c r="E1" s="4"/>
      <c r="F1" s="4"/>
      <c r="G1" s="119" t="s">
        <v>85</v>
      </c>
      <c r="H1" s="119"/>
      <c r="I1" s="119"/>
    </row>
    <row r="2" spans="1:9" ht="15.75">
      <c r="A2" s="4"/>
      <c r="B2" s="4"/>
      <c r="C2" s="4"/>
      <c r="D2" s="4"/>
      <c r="E2" s="4"/>
      <c r="F2" s="4"/>
      <c r="G2" s="119"/>
      <c r="H2" s="119"/>
      <c r="I2" s="119"/>
    </row>
    <row r="3" spans="1:9" ht="15.75">
      <c r="A3" s="4"/>
      <c r="B3" s="4"/>
      <c r="C3" s="4"/>
      <c r="D3" s="4"/>
      <c r="E3" s="4"/>
      <c r="F3" s="4"/>
      <c r="G3" s="119"/>
      <c r="H3" s="119"/>
      <c r="I3" s="119"/>
    </row>
    <row r="4" spans="1:9" ht="15.75">
      <c r="A4" s="4"/>
      <c r="B4" s="4"/>
      <c r="C4" s="4"/>
      <c r="D4" s="4"/>
      <c r="E4" s="4"/>
      <c r="F4" s="4"/>
      <c r="G4" s="119"/>
      <c r="H4" s="119"/>
      <c r="I4" s="119"/>
    </row>
    <row r="5" spans="1:9" ht="15.75">
      <c r="A5" s="4"/>
      <c r="B5" s="4"/>
      <c r="C5" s="4"/>
      <c r="D5" s="4"/>
      <c r="E5" s="4"/>
      <c r="F5" s="4"/>
      <c r="G5" s="119"/>
      <c r="H5" s="119"/>
      <c r="I5" s="119"/>
    </row>
    <row r="6" spans="1:9" ht="15.6" customHeight="1">
      <c r="A6" s="107" t="s">
        <v>79</v>
      </c>
      <c r="B6" s="107"/>
      <c r="C6" s="107"/>
      <c r="D6" s="107"/>
      <c r="E6" s="107"/>
      <c r="F6" s="107"/>
      <c r="G6" s="107"/>
      <c r="H6" s="107"/>
      <c r="I6" s="107"/>
    </row>
    <row r="7" spans="1:9" ht="0.6" customHeight="1">
      <c r="A7" s="107"/>
      <c r="B7" s="107"/>
      <c r="C7" s="107"/>
      <c r="D7" s="107"/>
      <c r="E7" s="107"/>
      <c r="F7" s="107"/>
      <c r="G7" s="107"/>
      <c r="H7" s="107"/>
      <c r="I7" s="107"/>
    </row>
    <row r="8" spans="1:9" ht="14.45" hidden="1" customHeight="1">
      <c r="A8" s="107"/>
      <c r="B8" s="107"/>
      <c r="C8" s="107"/>
      <c r="D8" s="107"/>
      <c r="E8" s="107"/>
      <c r="F8" s="107"/>
      <c r="G8" s="107"/>
      <c r="H8" s="107"/>
      <c r="I8" s="107"/>
    </row>
    <row r="9" spans="1:9" ht="14.45" customHeight="1">
      <c r="A9" s="107"/>
      <c r="B9" s="107"/>
      <c r="C9" s="107"/>
      <c r="D9" s="107"/>
      <c r="E9" s="107"/>
      <c r="F9" s="107"/>
      <c r="G9" s="107"/>
      <c r="H9" s="107"/>
      <c r="I9" s="107"/>
    </row>
    <row r="10" spans="1:9" ht="14.45" customHeight="1">
      <c r="A10" s="107"/>
      <c r="B10" s="107"/>
      <c r="C10" s="107"/>
      <c r="D10" s="107"/>
      <c r="E10" s="107"/>
      <c r="F10" s="107"/>
      <c r="G10" s="107"/>
      <c r="H10" s="107"/>
      <c r="I10" s="107"/>
    </row>
    <row r="11" spans="1:9" ht="14.45" customHeight="1">
      <c r="A11" s="107"/>
      <c r="B11" s="107"/>
      <c r="C11" s="107"/>
      <c r="D11" s="107"/>
      <c r="E11" s="107"/>
      <c r="F11" s="107"/>
      <c r="G11" s="107"/>
      <c r="H11" s="107"/>
      <c r="I11" s="107"/>
    </row>
    <row r="12" spans="1:9" ht="24.6" customHeight="1">
      <c r="A12" s="107"/>
      <c r="B12" s="107"/>
      <c r="C12" s="107"/>
      <c r="D12" s="107"/>
      <c r="E12" s="107"/>
      <c r="F12" s="107"/>
      <c r="G12" s="107"/>
      <c r="H12" s="107"/>
      <c r="I12" s="107"/>
    </row>
    <row r="13" spans="1:9" ht="15.75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>
      <c r="A14" s="130" t="s">
        <v>2</v>
      </c>
      <c r="B14" s="130"/>
      <c r="C14" s="130"/>
      <c r="D14" s="130"/>
      <c r="E14" s="130"/>
      <c r="F14" s="130"/>
      <c r="G14" s="130"/>
      <c r="H14" s="130"/>
      <c r="I14" s="130"/>
    </row>
    <row r="15" spans="1:9" ht="25.5" customHeight="1">
      <c r="A15" s="130"/>
      <c r="B15" s="130"/>
      <c r="C15" s="130"/>
      <c r="D15" s="130"/>
      <c r="E15" s="130"/>
      <c r="F15" s="130"/>
      <c r="G15" s="130"/>
      <c r="H15" s="130"/>
      <c r="I15" s="130"/>
    </row>
    <row r="16" spans="1:9" ht="15.75">
      <c r="A16" s="4"/>
      <c r="B16" s="4"/>
      <c r="C16" s="4"/>
      <c r="D16" s="4"/>
      <c r="E16" s="4"/>
      <c r="F16" s="4"/>
      <c r="G16" s="4"/>
      <c r="H16" s="4"/>
      <c r="I16" s="4"/>
    </row>
    <row r="17" spans="1:9" ht="65.25" customHeight="1">
      <c r="A17" s="5" t="s">
        <v>3</v>
      </c>
      <c r="B17" s="109" t="s">
        <v>4</v>
      </c>
      <c r="C17" s="109"/>
      <c r="D17" s="109"/>
      <c r="E17" s="109"/>
      <c r="F17" s="109"/>
      <c r="G17" s="109"/>
      <c r="H17" s="7" t="s">
        <v>5</v>
      </c>
      <c r="I17" s="6" t="s">
        <v>6</v>
      </c>
    </row>
    <row r="18" spans="1:9" ht="15.75">
      <c r="A18" s="131" t="s">
        <v>7</v>
      </c>
      <c r="B18" s="131"/>
      <c r="C18" s="131"/>
      <c r="D18" s="131"/>
      <c r="E18" s="131"/>
      <c r="F18" s="131"/>
      <c r="G18" s="131"/>
      <c r="H18" s="131"/>
      <c r="I18" s="131"/>
    </row>
    <row r="19" spans="1:9" ht="32.25" customHeight="1">
      <c r="A19" s="11" t="s">
        <v>8</v>
      </c>
      <c r="B19" s="112" t="s">
        <v>9</v>
      </c>
      <c r="C19" s="112"/>
      <c r="D19" s="112"/>
      <c r="E19" s="112"/>
      <c r="F19" s="112"/>
      <c r="G19" s="112"/>
      <c r="H19" s="12" t="s">
        <v>10</v>
      </c>
      <c r="I19" s="19">
        <f>'расчет тарифов на дому'!E21</f>
        <v>297.91312662961093</v>
      </c>
    </row>
    <row r="20" spans="1:9" ht="32.25" customHeight="1">
      <c r="A20" s="11" t="s">
        <v>11</v>
      </c>
      <c r="B20" s="113" t="s">
        <v>12</v>
      </c>
      <c r="C20" s="113"/>
      <c r="D20" s="113"/>
      <c r="E20" s="113"/>
      <c r="F20" s="113"/>
      <c r="G20" s="113"/>
      <c r="H20" s="12" t="s">
        <v>10</v>
      </c>
      <c r="I20" s="13">
        <f>'расчет тарифов на дому'!E40</f>
        <v>297.91312662961093</v>
      </c>
    </row>
    <row r="21" spans="1:9" ht="32.25" customHeight="1">
      <c r="A21" s="14" t="s">
        <v>13</v>
      </c>
      <c r="B21" s="113" t="s">
        <v>14</v>
      </c>
      <c r="C21" s="113"/>
      <c r="D21" s="113"/>
      <c r="E21" s="113"/>
      <c r="F21" s="113"/>
      <c r="G21" s="113"/>
      <c r="H21" s="15" t="s">
        <v>10</v>
      </c>
      <c r="I21" s="19">
        <v>297.91000000000003</v>
      </c>
    </row>
    <row r="22" spans="1:9" s="9" customFormat="1" ht="32.25" customHeight="1">
      <c r="A22" s="14" t="s">
        <v>15</v>
      </c>
      <c r="B22" s="114" t="s">
        <v>16</v>
      </c>
      <c r="C22" s="114"/>
      <c r="D22" s="114"/>
      <c r="E22" s="114"/>
      <c r="F22" s="114"/>
      <c r="G22" s="114"/>
      <c r="H22" s="15" t="s">
        <v>10</v>
      </c>
      <c r="I22" s="19">
        <v>297.91000000000003</v>
      </c>
    </row>
    <row r="23" spans="1:9" ht="32.25" customHeight="1">
      <c r="A23" s="16" t="s">
        <v>17</v>
      </c>
      <c r="B23" s="111" t="s">
        <v>18</v>
      </c>
      <c r="C23" s="111"/>
      <c r="D23" s="111"/>
      <c r="E23" s="111"/>
      <c r="F23" s="111"/>
      <c r="G23" s="111"/>
      <c r="H23" s="17" t="s">
        <v>10</v>
      </c>
      <c r="I23" s="57">
        <f>'расчет тарифов на дому'!E40</f>
        <v>297.91312662961093</v>
      </c>
    </row>
    <row r="24" spans="1:9" ht="32.25" customHeight="1">
      <c r="A24" s="16" t="s">
        <v>19</v>
      </c>
      <c r="B24" s="111" t="s">
        <v>81</v>
      </c>
      <c r="C24" s="111"/>
      <c r="D24" s="111"/>
      <c r="E24" s="111"/>
      <c r="F24" s="111"/>
      <c r="G24" s="111"/>
      <c r="H24" s="17" t="s">
        <v>10</v>
      </c>
      <c r="I24" s="57">
        <f>'расчет тарифов на дому'!E58</f>
        <v>297.91312662961093</v>
      </c>
    </row>
    <row r="25" spans="1:9" ht="32.25" customHeight="1">
      <c r="A25" s="16" t="s">
        <v>20</v>
      </c>
      <c r="B25" s="111" t="s">
        <v>21</v>
      </c>
      <c r="C25" s="111"/>
      <c r="D25" s="111"/>
      <c r="E25" s="111"/>
      <c r="F25" s="111"/>
      <c r="G25" s="111"/>
      <c r="H25" s="17" t="s">
        <v>10</v>
      </c>
      <c r="I25" s="57">
        <f>'расчет тарифов на дому'!E94</f>
        <v>297.91312662961093</v>
      </c>
    </row>
    <row r="26" spans="1:9" ht="32.25" customHeight="1">
      <c r="A26" s="16" t="s">
        <v>22</v>
      </c>
      <c r="B26" s="111" t="s">
        <v>23</v>
      </c>
      <c r="C26" s="111"/>
      <c r="D26" s="111"/>
      <c r="E26" s="111"/>
      <c r="F26" s="111"/>
      <c r="G26" s="111"/>
      <c r="H26" s="17" t="s">
        <v>10</v>
      </c>
      <c r="I26" s="57">
        <f>'расчет тарифов на дому'!E113</f>
        <v>297.91312662961093</v>
      </c>
    </row>
    <row r="27" spans="1:9" ht="32.25" customHeight="1">
      <c r="A27" s="16" t="s">
        <v>24</v>
      </c>
      <c r="B27" s="111" t="s">
        <v>25</v>
      </c>
      <c r="C27" s="111"/>
      <c r="D27" s="111"/>
      <c r="E27" s="111"/>
      <c r="F27" s="111"/>
      <c r="G27" s="111"/>
      <c r="H27" s="17" t="s">
        <v>10</v>
      </c>
      <c r="I27" s="57">
        <f>'расчет тарифов на дому'!E131</f>
        <v>297.91312662961093</v>
      </c>
    </row>
    <row r="28" spans="1:9" ht="32.25" customHeight="1">
      <c r="A28" s="16" t="s">
        <v>26</v>
      </c>
      <c r="B28" s="111" t="s">
        <v>27</v>
      </c>
      <c r="C28" s="111"/>
      <c r="D28" s="111"/>
      <c r="E28" s="111"/>
      <c r="F28" s="111"/>
      <c r="G28" s="111"/>
      <c r="H28" s="17" t="s">
        <v>10</v>
      </c>
      <c r="I28" s="57">
        <f>'расчет тарифов на дому'!E149</f>
        <v>297.91312662961093</v>
      </c>
    </row>
    <row r="29" spans="1:9" ht="32.25" customHeight="1">
      <c r="A29" s="16" t="s">
        <v>28</v>
      </c>
      <c r="B29" s="111" t="s">
        <v>29</v>
      </c>
      <c r="C29" s="111"/>
      <c r="D29" s="111"/>
      <c r="E29" s="111"/>
      <c r="F29" s="111"/>
      <c r="G29" s="111"/>
      <c r="H29" s="17" t="s">
        <v>10</v>
      </c>
      <c r="I29" s="57">
        <f>'расчет тарифов на дому'!E169</f>
        <v>297.91312662961093</v>
      </c>
    </row>
    <row r="30" spans="1:9" ht="32.25" customHeight="1">
      <c r="A30" s="16" t="s">
        <v>30</v>
      </c>
      <c r="B30" s="111" t="s">
        <v>31</v>
      </c>
      <c r="C30" s="111"/>
      <c r="D30" s="111"/>
      <c r="E30" s="111"/>
      <c r="F30" s="111"/>
      <c r="G30" s="111"/>
      <c r="H30" s="17" t="s">
        <v>10</v>
      </c>
      <c r="I30" s="57">
        <f>'расчет тарифов на дому'!E188</f>
        <v>297.91312662961093</v>
      </c>
    </row>
    <row r="31" spans="1:9" ht="32.25" customHeight="1">
      <c r="A31" s="16" t="s">
        <v>32</v>
      </c>
      <c r="B31" s="111" t="s">
        <v>33</v>
      </c>
      <c r="C31" s="111"/>
      <c r="D31" s="111"/>
      <c r="E31" s="111"/>
      <c r="F31" s="111"/>
      <c r="G31" s="111"/>
      <c r="H31" s="17" t="s">
        <v>10</v>
      </c>
      <c r="I31" s="57">
        <f>'расчет тарифов на дому'!E206</f>
        <v>297.91312662961093</v>
      </c>
    </row>
    <row r="32" spans="1:9" ht="32.25" customHeight="1">
      <c r="A32" s="16" t="s">
        <v>34</v>
      </c>
      <c r="B32" s="111" t="s">
        <v>82</v>
      </c>
      <c r="C32" s="111"/>
      <c r="D32" s="111"/>
      <c r="E32" s="111"/>
      <c r="F32" s="111"/>
      <c r="G32" s="111"/>
      <c r="H32" s="17" t="s">
        <v>10</v>
      </c>
      <c r="I32" s="57">
        <f>'расчет тарифов на дому'!E224</f>
        <v>297.91312662961093</v>
      </c>
    </row>
    <row r="33" spans="1:9" ht="32.25" customHeight="1">
      <c r="A33" s="16" t="s">
        <v>36</v>
      </c>
      <c r="B33" s="111" t="s">
        <v>37</v>
      </c>
      <c r="C33" s="111"/>
      <c r="D33" s="111"/>
      <c r="E33" s="111"/>
      <c r="F33" s="111"/>
      <c r="G33" s="111"/>
      <c r="H33" s="17" t="s">
        <v>10</v>
      </c>
      <c r="I33" s="57">
        <f>'расчет тарифов на дому'!E242</f>
        <v>297.91312662961093</v>
      </c>
    </row>
    <row r="34" spans="1:9" ht="32.25" customHeight="1">
      <c r="A34" s="16" t="s">
        <v>38</v>
      </c>
      <c r="B34" s="111" t="s">
        <v>39</v>
      </c>
      <c r="C34" s="111"/>
      <c r="D34" s="111"/>
      <c r="E34" s="111"/>
      <c r="F34" s="111"/>
      <c r="G34" s="111"/>
      <c r="H34" s="17" t="s">
        <v>10</v>
      </c>
      <c r="I34" s="57">
        <f>'расчет тарифов на дому'!E260</f>
        <v>297.91312662961093</v>
      </c>
    </row>
    <row r="35" spans="1:9" ht="32.25" customHeight="1">
      <c r="A35" s="16" t="s">
        <v>40</v>
      </c>
      <c r="B35" s="111" t="s">
        <v>41</v>
      </c>
      <c r="C35" s="111"/>
      <c r="D35" s="111"/>
      <c r="E35" s="111"/>
      <c r="F35" s="111"/>
      <c r="G35" s="111"/>
      <c r="H35" s="17" t="s">
        <v>10</v>
      </c>
      <c r="I35" s="57">
        <f>'расчет тарифов на дому'!E278</f>
        <v>297.91312662961093</v>
      </c>
    </row>
    <row r="36" spans="1:9" ht="32.25" customHeight="1">
      <c r="A36" s="16" t="s">
        <v>42</v>
      </c>
      <c r="B36" s="116" t="s">
        <v>43</v>
      </c>
      <c r="C36" s="116"/>
      <c r="D36" s="116"/>
      <c r="E36" s="116"/>
      <c r="F36" s="116"/>
      <c r="G36" s="116"/>
      <c r="H36" s="17" t="s">
        <v>10</v>
      </c>
      <c r="I36" s="57">
        <f>'расчет тарифов на дому'!E296</f>
        <v>297.91312662961093</v>
      </c>
    </row>
    <row r="37" spans="1:9" ht="32.25" customHeight="1">
      <c r="A37" s="16" t="s">
        <v>44</v>
      </c>
      <c r="B37" s="111" t="s">
        <v>45</v>
      </c>
      <c r="C37" s="111"/>
      <c r="D37" s="111"/>
      <c r="E37" s="111"/>
      <c r="F37" s="111"/>
      <c r="G37" s="111"/>
      <c r="H37" s="17" t="s">
        <v>10</v>
      </c>
      <c r="I37" s="57">
        <f>'расчет тарифов на дому'!E314</f>
        <v>297.91312662961093</v>
      </c>
    </row>
    <row r="38" spans="1:9" ht="32.25" customHeight="1">
      <c r="A38" s="16" t="s">
        <v>46</v>
      </c>
      <c r="B38" s="111" t="s">
        <v>47</v>
      </c>
      <c r="C38" s="111"/>
      <c r="D38" s="111"/>
      <c r="E38" s="111"/>
      <c r="F38" s="111"/>
      <c r="G38" s="111"/>
      <c r="H38" s="17" t="s">
        <v>10</v>
      </c>
      <c r="I38" s="57">
        <f>'расчет тарифов на дому'!E332</f>
        <v>297.91312662961093</v>
      </c>
    </row>
    <row r="39" spans="1:9" ht="32.25" customHeight="1">
      <c r="A39" s="16" t="s">
        <v>48</v>
      </c>
      <c r="B39" s="111" t="s">
        <v>49</v>
      </c>
      <c r="C39" s="111"/>
      <c r="D39" s="111"/>
      <c r="E39" s="111"/>
      <c r="F39" s="111"/>
      <c r="G39" s="111"/>
      <c r="H39" s="17" t="s">
        <v>10</v>
      </c>
      <c r="I39" s="57">
        <f>'расчет тарифов на дому'!E350</f>
        <v>297.91312662961093</v>
      </c>
    </row>
    <row r="40" spans="1:9" ht="32.25" customHeight="1">
      <c r="A40" s="16" t="s">
        <v>50</v>
      </c>
      <c r="B40" s="111" t="s">
        <v>51</v>
      </c>
      <c r="C40" s="111"/>
      <c r="D40" s="111"/>
      <c r="E40" s="111"/>
      <c r="F40" s="111"/>
      <c r="G40" s="111"/>
      <c r="H40" s="17" t="s">
        <v>10</v>
      </c>
      <c r="I40" s="57">
        <f>'расчет тарифов на дому'!E369</f>
        <v>297.91312662961093</v>
      </c>
    </row>
    <row r="41" spans="1:9" ht="32.25" customHeight="1">
      <c r="A41" s="16" t="s">
        <v>52</v>
      </c>
      <c r="B41" s="111" t="s">
        <v>53</v>
      </c>
      <c r="C41" s="111"/>
      <c r="D41" s="111"/>
      <c r="E41" s="111"/>
      <c r="F41" s="111"/>
      <c r="G41" s="111"/>
      <c r="H41" s="21" t="s">
        <v>10</v>
      </c>
      <c r="I41" s="57">
        <f>'расчет соц. быт.'!E40</f>
        <v>297.91312662961093</v>
      </c>
    </row>
    <row r="42" spans="1:9" ht="32.25" customHeight="1">
      <c r="A42" s="16" t="s">
        <v>54</v>
      </c>
      <c r="B42" s="116" t="s">
        <v>55</v>
      </c>
      <c r="C42" s="116"/>
      <c r="D42" s="116"/>
      <c r="E42" s="116"/>
      <c r="F42" s="116"/>
      <c r="G42" s="116"/>
      <c r="H42" s="21" t="s">
        <v>10</v>
      </c>
      <c r="I42" s="58">
        <v>297.91000000000003</v>
      </c>
    </row>
    <row r="43" spans="1:9" ht="27" customHeight="1">
      <c r="A43" s="115" t="s">
        <v>56</v>
      </c>
      <c r="B43" s="115"/>
      <c r="C43" s="115"/>
      <c r="D43" s="115"/>
      <c r="E43" s="115"/>
      <c r="F43" s="115"/>
      <c r="G43" s="115"/>
      <c r="H43" s="115"/>
      <c r="I43" s="115"/>
    </row>
    <row r="44" spans="1:9" ht="31.5" customHeight="1">
      <c r="A44" s="16" t="s">
        <v>57</v>
      </c>
      <c r="B44" s="116" t="s">
        <v>58</v>
      </c>
      <c r="C44" s="116"/>
      <c r="D44" s="116"/>
      <c r="E44" s="116"/>
      <c r="F44" s="116"/>
      <c r="G44" s="116"/>
      <c r="H44" s="21" t="s">
        <v>10</v>
      </c>
      <c r="I44" s="57">
        <f>'расчет тарифов на дому'!E460</f>
        <v>297.91312662961093</v>
      </c>
    </row>
    <row r="45" spans="1:9" ht="31.5" customHeight="1">
      <c r="A45" s="16" t="s">
        <v>59</v>
      </c>
      <c r="B45" s="111" t="s">
        <v>60</v>
      </c>
      <c r="C45" s="111"/>
      <c r="D45" s="111"/>
      <c r="E45" s="111"/>
      <c r="F45" s="111"/>
      <c r="G45" s="111"/>
      <c r="H45" s="21" t="s">
        <v>10</v>
      </c>
      <c r="I45" s="57">
        <v>297.91000000000003</v>
      </c>
    </row>
    <row r="46" spans="1:9" ht="31.5" customHeight="1">
      <c r="A46" s="16" t="s">
        <v>61</v>
      </c>
      <c r="B46" s="111" t="s">
        <v>62</v>
      </c>
      <c r="C46" s="111"/>
      <c r="D46" s="111"/>
      <c r="E46" s="111"/>
      <c r="F46" s="111"/>
      <c r="G46" s="111"/>
      <c r="H46" s="21" t="s">
        <v>10</v>
      </c>
      <c r="I46" s="57">
        <v>297.91000000000003</v>
      </c>
    </row>
    <row r="47" spans="1:9" ht="31.5" customHeight="1">
      <c r="A47" s="16" t="s">
        <v>63</v>
      </c>
      <c r="B47" s="116" t="s">
        <v>83</v>
      </c>
      <c r="C47" s="116"/>
      <c r="D47" s="116"/>
      <c r="E47" s="116"/>
      <c r="F47" s="116"/>
      <c r="G47" s="116"/>
      <c r="H47" s="21" t="s">
        <v>10</v>
      </c>
      <c r="I47" s="57">
        <v>297.91000000000003</v>
      </c>
    </row>
    <row r="48" spans="1:9" ht="31.5" customHeight="1">
      <c r="A48" s="16" t="s">
        <v>64</v>
      </c>
      <c r="B48" s="111" t="s">
        <v>65</v>
      </c>
      <c r="C48" s="111"/>
      <c r="D48" s="111"/>
      <c r="E48" s="111"/>
      <c r="F48" s="111"/>
      <c r="G48" s="111"/>
      <c r="H48" s="21" t="s">
        <v>10</v>
      </c>
      <c r="I48" s="57">
        <v>297.91000000000003</v>
      </c>
    </row>
    <row r="49" spans="1:9" ht="15.75">
      <c r="A49" s="132"/>
      <c r="B49" s="132"/>
      <c r="C49" s="132"/>
      <c r="D49" s="132"/>
      <c r="E49" s="132"/>
      <c r="F49" s="132"/>
      <c r="G49" s="132"/>
      <c r="H49" s="132"/>
      <c r="I49" s="132"/>
    </row>
    <row r="50" spans="1:9" ht="36" customHeight="1">
      <c r="A50" s="134" t="s">
        <v>84</v>
      </c>
      <c r="B50" s="134"/>
      <c r="C50" s="134"/>
      <c r="D50" s="134"/>
      <c r="E50" s="134"/>
      <c r="F50" s="134"/>
      <c r="G50" s="134"/>
      <c r="H50" s="134"/>
      <c r="I50" s="134"/>
    </row>
    <row r="51" spans="1:9" ht="24" customHeight="1">
      <c r="A51" s="135" t="s">
        <v>66</v>
      </c>
      <c r="B51" s="135"/>
      <c r="C51" s="135"/>
      <c r="D51" s="135"/>
      <c r="E51" s="135"/>
      <c r="F51" s="135"/>
      <c r="G51" s="135"/>
      <c r="H51" s="135"/>
      <c r="I51" s="135"/>
    </row>
    <row r="52" spans="1:9" ht="24.75" customHeight="1">
      <c r="A52" s="23" t="s">
        <v>8</v>
      </c>
      <c r="B52" s="136" t="s">
        <v>67</v>
      </c>
      <c r="C52" s="136"/>
      <c r="D52" s="136"/>
      <c r="E52" s="136"/>
      <c r="F52" s="136"/>
      <c r="G52" s="136"/>
      <c r="H52" s="21" t="s">
        <v>68</v>
      </c>
      <c r="I52" s="24">
        <v>5</v>
      </c>
    </row>
    <row r="53" spans="1:9" ht="24.75" customHeight="1">
      <c r="A53" s="23" t="s">
        <v>11</v>
      </c>
      <c r="B53" s="136" t="s">
        <v>69</v>
      </c>
      <c r="C53" s="136"/>
      <c r="D53" s="136"/>
      <c r="E53" s="136"/>
      <c r="F53" s="136"/>
      <c r="G53" s="136"/>
      <c r="H53" s="21" t="s">
        <v>68</v>
      </c>
      <c r="I53" s="24">
        <v>5</v>
      </c>
    </row>
    <row r="54" spans="1:9" ht="15.75">
      <c r="A54" s="135" t="s">
        <v>70</v>
      </c>
      <c r="B54" s="135"/>
      <c r="C54" s="135"/>
      <c r="D54" s="135"/>
      <c r="E54" s="135"/>
      <c r="F54" s="135"/>
      <c r="G54" s="135"/>
      <c r="H54" s="135"/>
      <c r="I54" s="135"/>
    </row>
    <row r="55" spans="1:9" ht="31.5" customHeight="1">
      <c r="A55" s="25" t="s">
        <v>57</v>
      </c>
      <c r="B55" s="133" t="str">
        <f>прокат!B6</f>
        <v>Костыли</v>
      </c>
      <c r="C55" s="133"/>
      <c r="D55" s="133"/>
      <c r="E55" s="133"/>
      <c r="F55" s="133"/>
      <c r="G55" s="133"/>
      <c r="H55" s="23" t="s">
        <v>71</v>
      </c>
      <c r="I55" s="26">
        <f>прокат!F30</f>
        <v>10.199040704838218</v>
      </c>
    </row>
    <row r="56" spans="1:9" ht="31.5" customHeight="1">
      <c r="A56" s="27" t="s">
        <v>59</v>
      </c>
      <c r="B56" s="133" t="str">
        <f>прокат!B11</f>
        <v>Трость</v>
      </c>
      <c r="C56" s="133"/>
      <c r="D56" s="133"/>
      <c r="E56" s="133"/>
      <c r="F56" s="133"/>
      <c r="G56" s="133"/>
      <c r="H56" s="23" t="s">
        <v>71</v>
      </c>
      <c r="I56" s="26">
        <f>прокат!F31</f>
        <v>10.690876321384374</v>
      </c>
    </row>
    <row r="57" spans="1:9" ht="31.5" customHeight="1">
      <c r="A57" s="27" t="s">
        <v>61</v>
      </c>
      <c r="B57" s="133" t="str">
        <f>прокат!B12</f>
        <v>Ходунки инвалидные</v>
      </c>
      <c r="C57" s="133"/>
      <c r="D57" s="133"/>
      <c r="E57" s="133"/>
      <c r="F57" s="133"/>
      <c r="G57" s="133"/>
      <c r="H57" s="23" t="s">
        <v>71</v>
      </c>
      <c r="I57" s="26">
        <f>прокат!F32</f>
        <v>48.629287288603756</v>
      </c>
    </row>
    <row r="58" spans="1:9" ht="31.5" customHeight="1">
      <c r="A58" s="27" t="s">
        <v>63</v>
      </c>
      <c r="B58" s="133" t="str">
        <f>прокат!B13</f>
        <v>Коляска инвалидная</v>
      </c>
      <c r="C58" s="133"/>
      <c r="D58" s="133"/>
      <c r="E58" s="133"/>
      <c r="F58" s="133"/>
      <c r="G58" s="133"/>
      <c r="H58" s="23" t="s">
        <v>71</v>
      </c>
      <c r="I58" s="26">
        <f>прокат!F33</f>
        <v>10.352739335008893</v>
      </c>
    </row>
    <row r="59" spans="1:9" ht="31.5" customHeight="1">
      <c r="A59" s="27" t="s">
        <v>64</v>
      </c>
      <c r="B59" s="133" t="str">
        <f>прокат!B14</f>
        <v>Кресло-туалет</v>
      </c>
      <c r="C59" s="133"/>
      <c r="D59" s="133"/>
      <c r="E59" s="133"/>
      <c r="F59" s="133"/>
      <c r="G59" s="133"/>
      <c r="H59" s="23" t="s">
        <v>71</v>
      </c>
      <c r="I59" s="26">
        <f>прокат!F34</f>
        <v>30.319588654453678</v>
      </c>
    </row>
    <row r="60" spans="1:9" ht="31.5" customHeight="1">
      <c r="A60" s="23" t="s">
        <v>72</v>
      </c>
      <c r="B60" s="133" t="str">
        <f>прокат!B15</f>
        <v xml:space="preserve">Поручень д/санит.гигиен. комнат </v>
      </c>
      <c r="C60" s="133"/>
      <c r="D60" s="133"/>
      <c r="E60" s="133"/>
      <c r="F60" s="133"/>
      <c r="G60" s="133"/>
      <c r="H60" s="23" t="s">
        <v>71</v>
      </c>
      <c r="I60" s="26">
        <f>прокат!F35</f>
        <v>55.358492769530692</v>
      </c>
    </row>
    <row r="61" spans="1:9" ht="31.5" customHeight="1">
      <c r="A61" s="23" t="s">
        <v>73</v>
      </c>
      <c r="B61" s="123" t="str">
        <f>прокат!B16</f>
        <v>Простыня для перемещения</v>
      </c>
      <c r="C61" s="123"/>
      <c r="D61" s="123"/>
      <c r="E61" s="123"/>
      <c r="F61" s="123"/>
      <c r="G61" s="123"/>
      <c r="H61" s="23" t="s">
        <v>71</v>
      </c>
      <c r="I61" s="26">
        <f>прокат!F36</f>
        <v>26.966163996184434</v>
      </c>
    </row>
    <row r="62" spans="1:9" ht="31.5" customHeight="1">
      <c r="A62" s="23" t="s">
        <v>74</v>
      </c>
      <c r="B62" s="129" t="str">
        <f>прокат!B37</f>
        <v xml:space="preserve">Стол надкроватный </v>
      </c>
      <c r="C62" s="129"/>
      <c r="D62" s="129"/>
      <c r="E62" s="129"/>
      <c r="F62" s="129"/>
      <c r="G62" s="129"/>
      <c r="H62" s="23" t="s">
        <v>71</v>
      </c>
      <c r="I62" s="26">
        <f>прокат!F37</f>
        <v>20.25931467964595</v>
      </c>
    </row>
    <row r="63" spans="1:9" ht="31.5" customHeight="1">
      <c r="A63" s="23" t="s">
        <v>75</v>
      </c>
      <c r="B63" s="123" t="str">
        <f>прокат!B18</f>
        <v xml:space="preserve">Стол прикроватный </v>
      </c>
      <c r="C63" s="123"/>
      <c r="D63" s="123"/>
      <c r="E63" s="123"/>
      <c r="F63" s="123"/>
      <c r="G63" s="123"/>
      <c r="H63" s="23" t="s">
        <v>71</v>
      </c>
      <c r="I63" s="26">
        <f>прокат!F38</f>
        <v>38.032465368472934</v>
      </c>
    </row>
    <row r="64" spans="1:9" ht="31.5" customHeight="1">
      <c r="A64" s="23" t="s">
        <v>76</v>
      </c>
      <c r="B64" s="123" t="str">
        <f>прокат!B19</f>
        <v>Ступень с поручнем</v>
      </c>
      <c r="C64" s="123"/>
      <c r="D64" s="123"/>
      <c r="E64" s="123"/>
      <c r="F64" s="123"/>
      <c r="G64" s="123"/>
      <c r="H64" s="23" t="s">
        <v>71</v>
      </c>
      <c r="I64" s="26">
        <f>прокат!F39</f>
        <v>26.966163996184434</v>
      </c>
    </row>
    <row r="65" spans="1:9" ht="31.5" customHeight="1">
      <c r="A65" s="23" t="s">
        <v>77</v>
      </c>
      <c r="B65" s="123" t="str">
        <f>прокат!B20</f>
        <v>Сиденья для ванны</v>
      </c>
      <c r="C65" s="123"/>
      <c r="D65" s="123"/>
      <c r="E65" s="123"/>
      <c r="F65" s="123"/>
      <c r="G65" s="123"/>
      <c r="H65" s="23" t="s">
        <v>71</v>
      </c>
      <c r="I65" s="26">
        <f>прокат!F40</f>
        <v>24.596410571007503</v>
      </c>
    </row>
    <row r="66" spans="1:9">
      <c r="A66" s="59"/>
      <c r="B66" s="60"/>
      <c r="C66" s="60"/>
      <c r="D66" s="60"/>
      <c r="E66" s="60"/>
      <c r="F66" s="60"/>
      <c r="G66" s="60"/>
      <c r="H66" s="59"/>
      <c r="I66" s="61"/>
    </row>
    <row r="67" spans="1:9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>
      <c r="A68" s="62"/>
      <c r="B68" s="138"/>
      <c r="C68" s="138"/>
      <c r="D68" s="138"/>
      <c r="E68" s="138"/>
      <c r="F68" s="138"/>
      <c r="G68" s="138"/>
      <c r="H68" s="62"/>
      <c r="I68" s="62"/>
    </row>
    <row r="69" spans="1:9">
      <c r="A69" s="62"/>
      <c r="B69" s="137"/>
      <c r="C69" s="137"/>
      <c r="D69" s="137"/>
      <c r="E69" s="137"/>
      <c r="F69" s="137"/>
      <c r="G69" s="137"/>
      <c r="H69" s="9"/>
      <c r="I69" s="9"/>
    </row>
    <row r="70" spans="1:9">
      <c r="A70" s="62"/>
      <c r="B70" s="9"/>
      <c r="C70" s="9"/>
      <c r="D70" s="9"/>
      <c r="E70" s="9"/>
      <c r="F70" s="9"/>
      <c r="G70" s="9"/>
      <c r="H70" s="9"/>
      <c r="I70" s="9"/>
    </row>
    <row r="71" spans="1:9">
      <c r="A71" s="62"/>
      <c r="B71" s="9"/>
      <c r="C71" s="9"/>
      <c r="D71" s="9"/>
      <c r="E71" s="9"/>
      <c r="F71" s="9"/>
      <c r="G71" s="9"/>
      <c r="H71" s="9"/>
      <c r="I71" s="9"/>
    </row>
    <row r="72" spans="1:9">
      <c r="A72" s="9"/>
      <c r="B72" s="9"/>
      <c r="C72" s="9"/>
      <c r="D72" s="9"/>
      <c r="E72" s="9"/>
      <c r="F72" s="9"/>
      <c r="G72" s="9"/>
      <c r="H72" s="9"/>
      <c r="I72" s="9"/>
    </row>
    <row r="73" spans="1:9">
      <c r="A73" s="9"/>
      <c r="B73" s="9"/>
      <c r="C73" s="9"/>
      <c r="D73" s="9"/>
      <c r="E73" s="9"/>
      <c r="F73" s="9"/>
      <c r="G73" s="9"/>
      <c r="H73" s="9"/>
      <c r="I73" s="9"/>
    </row>
  </sheetData>
  <sheetProtection selectLockedCells="1" selectUnlockedCells="1"/>
  <mergeCells count="55">
    <mergeCell ref="B59:G59"/>
    <mergeCell ref="B60:G60"/>
    <mergeCell ref="B69:G69"/>
    <mergeCell ref="B62:G62"/>
    <mergeCell ref="B63:G63"/>
    <mergeCell ref="B64:G64"/>
    <mergeCell ref="B65:G65"/>
    <mergeCell ref="A67:I67"/>
    <mergeCell ref="B68:G68"/>
    <mergeCell ref="B61:G61"/>
    <mergeCell ref="B55:G55"/>
    <mergeCell ref="B56:G56"/>
    <mergeCell ref="B57:G57"/>
    <mergeCell ref="B58:G58"/>
    <mergeCell ref="A43:I43"/>
    <mergeCell ref="B44:G44"/>
    <mergeCell ref="B45:G45"/>
    <mergeCell ref="B46:G46"/>
    <mergeCell ref="B47:G47"/>
    <mergeCell ref="B48:G48"/>
    <mergeCell ref="A50:I50"/>
    <mergeCell ref="A51:I51"/>
    <mergeCell ref="B52:G52"/>
    <mergeCell ref="B53:G53"/>
    <mergeCell ref="A54:I54"/>
    <mergeCell ref="A49:I49"/>
    <mergeCell ref="B38:G38"/>
    <mergeCell ref="B39:G39"/>
    <mergeCell ref="B40:G40"/>
    <mergeCell ref="B41:G41"/>
    <mergeCell ref="B42:G4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25:G25"/>
    <mergeCell ref="B33:G33"/>
    <mergeCell ref="B34:G34"/>
    <mergeCell ref="B35:G35"/>
    <mergeCell ref="B36:G36"/>
    <mergeCell ref="B19:G19"/>
    <mergeCell ref="B20:G20"/>
    <mergeCell ref="B21:G21"/>
    <mergeCell ref="B22:G22"/>
    <mergeCell ref="G1:I5"/>
    <mergeCell ref="A6:I12"/>
    <mergeCell ref="A14:I15"/>
    <mergeCell ref="B17:G17"/>
    <mergeCell ref="A18:I18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8"/>
  <sheetViews>
    <sheetView topLeftCell="A481" workbookViewId="0">
      <selection activeCell="E21" sqref="E21"/>
    </sheetView>
  </sheetViews>
  <sheetFormatPr defaultColWidth="8.7109375" defaultRowHeight="15"/>
  <cols>
    <col min="1" max="1" width="4.28515625" style="1" customWidth="1"/>
    <col min="2" max="2" width="17.5703125" style="1" customWidth="1"/>
    <col min="3" max="3" width="11.42578125" style="1" customWidth="1"/>
    <col min="4" max="4" width="12.5703125" style="1" customWidth="1"/>
    <col min="5" max="5" width="15.85546875" style="1" customWidth="1"/>
    <col min="6" max="6" width="19.5703125" style="1" customWidth="1"/>
    <col min="7" max="7" width="15.42578125" style="1" customWidth="1"/>
    <col min="8" max="16384" width="8.7109375" style="1"/>
  </cols>
  <sheetData>
    <row r="1" spans="1:7" ht="18.75" customHeight="1">
      <c r="A1" s="63"/>
      <c r="B1" s="63"/>
      <c r="C1" s="141" t="s">
        <v>86</v>
      </c>
      <c r="D1" s="141"/>
      <c r="E1" s="141"/>
      <c r="F1" s="141"/>
      <c r="G1" s="63"/>
    </row>
    <row r="2" spans="1:7" ht="12.75" customHeight="1">
      <c r="A2" s="142" t="s">
        <v>87</v>
      </c>
      <c r="B2" s="142"/>
      <c r="C2" s="142"/>
      <c r="D2" s="142"/>
      <c r="E2" s="142"/>
      <c r="F2" s="142"/>
      <c r="G2" s="142"/>
    </row>
    <row r="3" spans="1:7" ht="25.5" customHeight="1">
      <c r="A3" s="142"/>
      <c r="B3" s="142"/>
      <c r="C3" s="142"/>
      <c r="D3" s="142"/>
      <c r="E3" s="142"/>
      <c r="F3" s="142"/>
      <c r="G3" s="142"/>
    </row>
    <row r="4" spans="1:7" ht="6" customHeight="1"/>
    <row r="5" spans="1:7" ht="15.75">
      <c r="A5" s="143" t="s">
        <v>88</v>
      </c>
      <c r="B5" s="143"/>
      <c r="C5" s="143"/>
      <c r="D5" s="143"/>
      <c r="E5" s="143"/>
      <c r="F5" s="143"/>
      <c r="G5" s="143"/>
    </row>
    <row r="6" spans="1:7" ht="16.149999999999999" customHeight="1">
      <c r="A6" s="144" t="s">
        <v>89</v>
      </c>
      <c r="B6" s="144"/>
      <c r="C6" s="144"/>
      <c r="D6" s="144"/>
      <c r="E6" s="144"/>
      <c r="F6" s="144"/>
      <c r="G6" s="144"/>
    </row>
    <row r="7" spans="1:7" ht="63">
      <c r="A7" s="64" t="s">
        <v>3</v>
      </c>
      <c r="B7" s="64" t="s">
        <v>90</v>
      </c>
      <c r="C7" s="64" t="s">
        <v>91</v>
      </c>
      <c r="D7" s="64" t="s">
        <v>92</v>
      </c>
      <c r="E7" s="64" t="s">
        <v>93</v>
      </c>
      <c r="F7" s="64" t="s">
        <v>94</v>
      </c>
      <c r="G7" s="64" t="s">
        <v>95</v>
      </c>
    </row>
    <row r="8" spans="1:7" ht="31.5">
      <c r="A8" s="64">
        <v>1</v>
      </c>
      <c r="B8" s="65" t="s">
        <v>96</v>
      </c>
      <c r="C8" s="66">
        <f>36995</f>
        <v>36995</v>
      </c>
      <c r="D8" s="66">
        <f>C8*0.302</f>
        <v>11172.49</v>
      </c>
      <c r="E8" s="66">
        <f>1979/12*60</f>
        <v>9895</v>
      </c>
      <c r="F8" s="66">
        <v>60</v>
      </c>
      <c r="G8" s="66">
        <f>(C8+D8)/E8*F8</f>
        <v>292.07169277412834</v>
      </c>
    </row>
    <row r="9" spans="1:7" ht="15.75">
      <c r="A9" s="65"/>
      <c r="B9" s="65" t="s">
        <v>97</v>
      </c>
      <c r="C9" s="66"/>
      <c r="D9" s="66"/>
      <c r="E9" s="66"/>
      <c r="F9" s="66"/>
      <c r="G9" s="67">
        <f>G8</f>
        <v>292.07169277412834</v>
      </c>
    </row>
    <row r="10" spans="1:7" ht="12.75" customHeight="1">
      <c r="A10" s="145" t="s">
        <v>98</v>
      </c>
      <c r="B10" s="145"/>
      <c r="C10" s="145"/>
      <c r="D10" s="145"/>
      <c r="E10" s="145"/>
      <c r="F10" s="145"/>
      <c r="G10" s="145"/>
    </row>
    <row r="11" spans="1:7" ht="12.75" customHeight="1">
      <c r="A11" s="146" t="s">
        <v>99</v>
      </c>
      <c r="B11" s="146"/>
      <c r="C11" s="146"/>
      <c r="D11" s="146"/>
      <c r="E11" s="146"/>
      <c r="F11" s="146"/>
      <c r="G11" s="146"/>
    </row>
    <row r="12" spans="1:7" ht="45">
      <c r="A12" s="68" t="s">
        <v>3</v>
      </c>
      <c r="B12" s="68" t="s">
        <v>100</v>
      </c>
      <c r="C12" s="68" t="s">
        <v>101</v>
      </c>
      <c r="D12" s="68" t="s">
        <v>102</v>
      </c>
      <c r="E12" s="68" t="s">
        <v>103</v>
      </c>
      <c r="F12" s="68" t="s">
        <v>104</v>
      </c>
      <c r="G12" s="69"/>
    </row>
    <row r="13" spans="1:7" ht="15.75">
      <c r="A13" s="64">
        <v>1</v>
      </c>
      <c r="B13" s="70" t="s">
        <v>105</v>
      </c>
      <c r="C13" s="65"/>
      <c r="D13" s="65"/>
      <c r="E13" s="65"/>
      <c r="F13" s="65"/>
      <c r="G13" s="69"/>
    </row>
    <row r="14" spans="1:7" ht="15.75">
      <c r="A14" s="65"/>
      <c r="B14" s="65" t="s">
        <v>97</v>
      </c>
      <c r="C14" s="65"/>
      <c r="D14" s="65"/>
      <c r="E14" s="65"/>
      <c r="F14" s="71">
        <f>F13</f>
        <v>0</v>
      </c>
      <c r="G14" s="69"/>
    </row>
    <row r="15" spans="1:7" ht="15.75">
      <c r="A15" s="69"/>
      <c r="B15" s="69"/>
      <c r="C15" s="69"/>
      <c r="D15" s="69"/>
      <c r="E15" s="69"/>
      <c r="F15" s="69"/>
      <c r="G15" s="69"/>
    </row>
    <row r="16" spans="1:7" ht="12.75" customHeight="1">
      <c r="A16" s="68" t="s">
        <v>3</v>
      </c>
      <c r="B16" s="147" t="s">
        <v>106</v>
      </c>
      <c r="C16" s="147"/>
      <c r="D16" s="147"/>
      <c r="E16" s="68" t="s">
        <v>107</v>
      </c>
      <c r="F16" s="69"/>
      <c r="G16" s="69"/>
    </row>
    <row r="17" spans="1:7" ht="28.9" customHeight="1">
      <c r="A17" s="64">
        <v>1</v>
      </c>
      <c r="B17" s="139" t="s">
        <v>108</v>
      </c>
      <c r="C17" s="139"/>
      <c r="D17" s="139"/>
      <c r="E17" s="72">
        <f>G9</f>
        <v>292.07169277412834</v>
      </c>
      <c r="F17" s="69"/>
      <c r="G17" s="69"/>
    </row>
    <row r="18" spans="1:7" ht="49.9" customHeight="1">
      <c r="A18" s="64">
        <v>2</v>
      </c>
      <c r="B18" s="139" t="s">
        <v>109</v>
      </c>
      <c r="C18" s="139"/>
      <c r="D18" s="139"/>
      <c r="E18" s="72">
        <f>F14</f>
        <v>0</v>
      </c>
      <c r="F18" s="69"/>
      <c r="G18" s="69"/>
    </row>
    <row r="19" spans="1:7" ht="15.75" customHeight="1">
      <c r="A19" s="65"/>
      <c r="B19" s="139" t="s">
        <v>97</v>
      </c>
      <c r="C19" s="139"/>
      <c r="D19" s="139"/>
      <c r="E19" s="72">
        <f>E17+E18</f>
        <v>292.07169277412834</v>
      </c>
      <c r="F19" s="69"/>
      <c r="G19" s="69"/>
    </row>
    <row r="20" spans="1:7" ht="15.75" customHeight="1">
      <c r="A20" s="65"/>
      <c r="B20" s="139" t="s">
        <v>110</v>
      </c>
      <c r="C20" s="139"/>
      <c r="D20" s="139"/>
      <c r="E20" s="72">
        <f>E19*0.02</f>
        <v>5.8414338554825669</v>
      </c>
      <c r="F20" s="69"/>
      <c r="G20" s="69"/>
    </row>
    <row r="21" spans="1:7" ht="15.75">
      <c r="A21" s="73"/>
      <c r="B21" s="140" t="s">
        <v>111</v>
      </c>
      <c r="C21" s="140"/>
      <c r="D21" s="140"/>
      <c r="E21" s="74">
        <f>E19+E20</f>
        <v>297.91312662961093</v>
      </c>
      <c r="F21" s="9" t="s">
        <v>10</v>
      </c>
    </row>
    <row r="22" spans="1:7" ht="15.75">
      <c r="A22" s="9"/>
      <c r="B22" s="75"/>
      <c r="C22" s="75"/>
      <c r="D22" s="75"/>
      <c r="E22" s="76"/>
      <c r="F22" s="9"/>
    </row>
    <row r="23" spans="1:7" ht="15.75">
      <c r="A23" s="9"/>
      <c r="B23" s="75"/>
      <c r="C23" s="75"/>
      <c r="D23" s="75"/>
      <c r="E23" s="76"/>
      <c r="F23" s="9"/>
    </row>
    <row r="24" spans="1:7" ht="15.75">
      <c r="A24" s="143" t="s">
        <v>112</v>
      </c>
      <c r="B24" s="143"/>
      <c r="C24" s="143"/>
      <c r="D24" s="143"/>
      <c r="E24" s="143"/>
      <c r="F24" s="143"/>
      <c r="G24" s="143"/>
    </row>
    <row r="25" spans="1:7" ht="15.75" customHeight="1">
      <c r="A25" s="144" t="s">
        <v>89</v>
      </c>
      <c r="B25" s="144"/>
      <c r="C25" s="144"/>
      <c r="D25" s="144"/>
      <c r="E25" s="144"/>
      <c r="F25" s="144"/>
      <c r="G25" s="144"/>
    </row>
    <row r="26" spans="1:7" ht="63">
      <c r="A26" s="64" t="s">
        <v>3</v>
      </c>
      <c r="B26" s="64" t="s">
        <v>90</v>
      </c>
      <c r="C26" s="64" t="s">
        <v>91</v>
      </c>
      <c r="D26" s="64" t="s">
        <v>92</v>
      </c>
      <c r="E26" s="64" t="s">
        <v>93</v>
      </c>
      <c r="F26" s="64" t="s">
        <v>94</v>
      </c>
      <c r="G26" s="64" t="s">
        <v>95</v>
      </c>
    </row>
    <row r="27" spans="1:7" ht="31.5">
      <c r="A27" s="64">
        <v>1</v>
      </c>
      <c r="B27" s="65" t="s">
        <v>96</v>
      </c>
      <c r="C27" s="66">
        <f>36995</f>
        <v>36995</v>
      </c>
      <c r="D27" s="66">
        <f>C27*0.302</f>
        <v>11172.49</v>
      </c>
      <c r="E27" s="66">
        <f>1979/12*60</f>
        <v>9895</v>
      </c>
      <c r="F27" s="66">
        <v>60</v>
      </c>
      <c r="G27" s="66">
        <f>(C27+D27)/E27*F27</f>
        <v>292.07169277412834</v>
      </c>
    </row>
    <row r="28" spans="1:7" ht="15.75">
      <c r="A28" s="65"/>
      <c r="B28" s="65" t="s">
        <v>97</v>
      </c>
      <c r="C28" s="66"/>
      <c r="D28" s="66"/>
      <c r="E28" s="66"/>
      <c r="F28" s="66"/>
      <c r="G28" s="67">
        <f>G27</f>
        <v>292.07169277412834</v>
      </c>
    </row>
    <row r="29" spans="1:7" ht="12.75" customHeight="1">
      <c r="A29" s="145" t="s">
        <v>98</v>
      </c>
      <c r="B29" s="145"/>
      <c r="C29" s="145"/>
      <c r="D29" s="145"/>
      <c r="E29" s="145"/>
      <c r="F29" s="145"/>
      <c r="G29" s="145"/>
    </row>
    <row r="30" spans="1:7" ht="15.75" customHeight="1">
      <c r="A30" s="146" t="s">
        <v>99</v>
      </c>
      <c r="B30" s="146"/>
      <c r="C30" s="146"/>
      <c r="D30" s="146"/>
      <c r="E30" s="146"/>
      <c r="F30" s="146"/>
      <c r="G30" s="146"/>
    </row>
    <row r="31" spans="1:7" ht="45">
      <c r="A31" s="68" t="s">
        <v>3</v>
      </c>
      <c r="B31" s="68" t="s">
        <v>100</v>
      </c>
      <c r="C31" s="68" t="s">
        <v>101</v>
      </c>
      <c r="D31" s="68" t="s">
        <v>102</v>
      </c>
      <c r="E31" s="68" t="s">
        <v>103</v>
      </c>
      <c r="F31" s="68" t="s">
        <v>104</v>
      </c>
      <c r="G31" s="69"/>
    </row>
    <row r="32" spans="1:7" ht="15.75">
      <c r="A32" s="64">
        <v>1</v>
      </c>
      <c r="B32" s="70" t="s">
        <v>105</v>
      </c>
      <c r="C32" s="65"/>
      <c r="D32" s="65"/>
      <c r="E32" s="65"/>
      <c r="F32" s="65"/>
      <c r="G32" s="69"/>
    </row>
    <row r="33" spans="1:7" ht="15.75">
      <c r="A33" s="65"/>
      <c r="B33" s="65" t="s">
        <v>97</v>
      </c>
      <c r="C33" s="65"/>
      <c r="D33" s="65"/>
      <c r="E33" s="65"/>
      <c r="F33" s="71">
        <f>F32</f>
        <v>0</v>
      </c>
      <c r="G33" s="69"/>
    </row>
    <row r="34" spans="1:7" ht="15.75">
      <c r="A34" s="69"/>
      <c r="B34" s="69"/>
      <c r="C34" s="69"/>
      <c r="D34" s="69"/>
      <c r="E34" s="69"/>
      <c r="F34" s="69"/>
      <c r="G34" s="69"/>
    </row>
    <row r="35" spans="1:7" ht="12.75" customHeight="1">
      <c r="A35" s="68" t="s">
        <v>3</v>
      </c>
      <c r="B35" s="147" t="s">
        <v>106</v>
      </c>
      <c r="C35" s="147"/>
      <c r="D35" s="147"/>
      <c r="E35" s="68" t="s">
        <v>107</v>
      </c>
      <c r="F35" s="69"/>
      <c r="G35" s="69"/>
    </row>
    <row r="36" spans="1:7" ht="12.75" customHeight="1">
      <c r="A36" s="64">
        <v>1</v>
      </c>
      <c r="B36" s="139" t="s">
        <v>108</v>
      </c>
      <c r="C36" s="139"/>
      <c r="D36" s="139"/>
      <c r="E36" s="72">
        <f>G28</f>
        <v>292.07169277412834</v>
      </c>
      <c r="F36" s="69"/>
      <c r="G36" s="69"/>
    </row>
    <row r="37" spans="1:7" ht="15.75" customHeight="1">
      <c r="A37" s="64">
        <v>2</v>
      </c>
      <c r="B37" s="139" t="s">
        <v>109</v>
      </c>
      <c r="C37" s="139"/>
      <c r="D37" s="139"/>
      <c r="E37" s="72">
        <f>F33</f>
        <v>0</v>
      </c>
      <c r="F37" s="69"/>
      <c r="G37" s="69"/>
    </row>
    <row r="38" spans="1:7" ht="15.75" customHeight="1">
      <c r="A38" s="65"/>
      <c r="B38" s="139" t="s">
        <v>97</v>
      </c>
      <c r="C38" s="139"/>
      <c r="D38" s="139"/>
      <c r="E38" s="72">
        <f>E36+E37</f>
        <v>292.07169277412834</v>
      </c>
      <c r="F38" s="69"/>
      <c r="G38" s="69"/>
    </row>
    <row r="39" spans="1:7" ht="15.75" customHeight="1">
      <c r="A39" s="65"/>
      <c r="B39" s="139" t="s">
        <v>110</v>
      </c>
      <c r="C39" s="139"/>
      <c r="D39" s="139"/>
      <c r="E39" s="72">
        <f>E38*0.02</f>
        <v>5.8414338554825669</v>
      </c>
      <c r="F39" s="69"/>
      <c r="G39" s="69"/>
    </row>
    <row r="40" spans="1:7" ht="15.75">
      <c r="A40" s="73"/>
      <c r="B40" s="140" t="s">
        <v>111</v>
      </c>
      <c r="C40" s="140"/>
      <c r="D40" s="140"/>
      <c r="E40" s="74">
        <f>E38+E39</f>
        <v>297.91312662961093</v>
      </c>
      <c r="F40" s="9" t="s">
        <v>10</v>
      </c>
    </row>
    <row r="41" spans="1:7" ht="15.75">
      <c r="A41" s="9"/>
      <c r="B41" s="75"/>
      <c r="C41" s="75"/>
      <c r="D41" s="75"/>
      <c r="E41" s="76"/>
      <c r="F41" s="9"/>
    </row>
    <row r="42" spans="1:7" ht="15.75">
      <c r="A42" s="143" t="s">
        <v>113</v>
      </c>
      <c r="B42" s="143"/>
      <c r="C42" s="143"/>
      <c r="D42" s="143"/>
      <c r="E42" s="143"/>
      <c r="F42" s="143"/>
      <c r="G42" s="143"/>
    </row>
    <row r="43" spans="1:7" ht="15.75" customHeight="1">
      <c r="A43" s="144" t="s">
        <v>89</v>
      </c>
      <c r="B43" s="144"/>
      <c r="C43" s="144"/>
      <c r="D43" s="144"/>
      <c r="E43" s="144"/>
      <c r="F43" s="144"/>
      <c r="G43" s="144"/>
    </row>
    <row r="44" spans="1:7" ht="63">
      <c r="A44" s="64" t="s">
        <v>3</v>
      </c>
      <c r="B44" s="64" t="s">
        <v>90</v>
      </c>
      <c r="C44" s="64" t="s">
        <v>91</v>
      </c>
      <c r="D44" s="64" t="s">
        <v>92</v>
      </c>
      <c r="E44" s="64" t="s">
        <v>93</v>
      </c>
      <c r="F44" s="64" t="s">
        <v>94</v>
      </c>
      <c r="G44" s="64" t="s">
        <v>95</v>
      </c>
    </row>
    <row r="45" spans="1:7" ht="31.5">
      <c r="A45" s="64">
        <v>1</v>
      </c>
      <c r="B45" s="65" t="s">
        <v>96</v>
      </c>
      <c r="C45" s="66">
        <f>36995</f>
        <v>36995</v>
      </c>
      <c r="D45" s="66">
        <f>C45*0.302</f>
        <v>11172.49</v>
      </c>
      <c r="E45" s="66">
        <f>1979/12*60</f>
        <v>9895</v>
      </c>
      <c r="F45" s="66">
        <v>60</v>
      </c>
      <c r="G45" s="66">
        <f>(C45+D45)/E45*F45</f>
        <v>292.07169277412834</v>
      </c>
    </row>
    <row r="46" spans="1:7" ht="15.75">
      <c r="A46" s="65"/>
      <c r="B46" s="65" t="s">
        <v>97</v>
      </c>
      <c r="C46" s="66"/>
      <c r="D46" s="66"/>
      <c r="E46" s="66"/>
      <c r="F46" s="66"/>
      <c r="G46" s="67">
        <f>G45</f>
        <v>292.07169277412834</v>
      </c>
    </row>
    <row r="47" spans="1:7" ht="12.75" customHeight="1">
      <c r="A47" s="145" t="s">
        <v>98</v>
      </c>
      <c r="B47" s="145"/>
      <c r="C47" s="145"/>
      <c r="D47" s="145"/>
      <c r="E47" s="145"/>
      <c r="F47" s="145"/>
      <c r="G47" s="145"/>
    </row>
    <row r="48" spans="1:7" ht="12.75" customHeight="1">
      <c r="A48" s="146" t="s">
        <v>99</v>
      </c>
      <c r="B48" s="146"/>
      <c r="C48" s="146"/>
      <c r="D48" s="146"/>
      <c r="E48" s="146"/>
      <c r="F48" s="146"/>
      <c r="G48" s="146"/>
    </row>
    <row r="49" spans="1:7" ht="45">
      <c r="A49" s="68" t="s">
        <v>3</v>
      </c>
      <c r="B49" s="68" t="s">
        <v>100</v>
      </c>
      <c r="C49" s="68" t="s">
        <v>101</v>
      </c>
      <c r="D49" s="68" t="s">
        <v>102</v>
      </c>
      <c r="E49" s="68" t="s">
        <v>103</v>
      </c>
      <c r="F49" s="68" t="s">
        <v>104</v>
      </c>
      <c r="G49" s="69"/>
    </row>
    <row r="50" spans="1:7" ht="15.75">
      <c r="A50" s="64">
        <v>1</v>
      </c>
      <c r="B50" s="70" t="s">
        <v>105</v>
      </c>
      <c r="C50" s="65"/>
      <c r="D50" s="65"/>
      <c r="E50" s="65"/>
      <c r="F50" s="65"/>
      <c r="G50" s="69"/>
    </row>
    <row r="51" spans="1:7" ht="15.75">
      <c r="A51" s="65"/>
      <c r="B51" s="65" t="s">
        <v>97</v>
      </c>
      <c r="C51" s="65"/>
      <c r="D51" s="65"/>
      <c r="E51" s="65"/>
      <c r="F51" s="71">
        <f>F50</f>
        <v>0</v>
      </c>
      <c r="G51" s="69"/>
    </row>
    <row r="52" spans="1:7" ht="15.75">
      <c r="A52" s="69"/>
      <c r="B52" s="69"/>
      <c r="C52" s="69"/>
      <c r="D52" s="69"/>
      <c r="E52" s="69"/>
      <c r="F52" s="69"/>
      <c r="G52" s="69"/>
    </row>
    <row r="53" spans="1:7" ht="12.75" customHeight="1">
      <c r="A53" s="68" t="s">
        <v>3</v>
      </c>
      <c r="B53" s="147" t="s">
        <v>106</v>
      </c>
      <c r="C53" s="147"/>
      <c r="D53" s="147"/>
      <c r="E53" s="68" t="s">
        <v>107</v>
      </c>
      <c r="F53" s="69"/>
      <c r="G53" s="69"/>
    </row>
    <row r="54" spans="1:7" ht="15.75" customHeight="1">
      <c r="A54" s="64">
        <v>1</v>
      </c>
      <c r="B54" s="139" t="s">
        <v>108</v>
      </c>
      <c r="C54" s="139"/>
      <c r="D54" s="139"/>
      <c r="E54" s="72">
        <f>G46</f>
        <v>292.07169277412834</v>
      </c>
      <c r="F54" s="69"/>
      <c r="G54" s="69"/>
    </row>
    <row r="55" spans="1:7" ht="15.75" customHeight="1">
      <c r="A55" s="64">
        <v>2</v>
      </c>
      <c r="B55" s="139" t="s">
        <v>109</v>
      </c>
      <c r="C55" s="139"/>
      <c r="D55" s="139"/>
      <c r="E55" s="72">
        <f>F51</f>
        <v>0</v>
      </c>
      <c r="F55" s="69"/>
      <c r="G55" s="69"/>
    </row>
    <row r="56" spans="1:7" ht="15.75" customHeight="1">
      <c r="A56" s="65"/>
      <c r="B56" s="139" t="s">
        <v>97</v>
      </c>
      <c r="C56" s="139"/>
      <c r="D56" s="139"/>
      <c r="E56" s="72">
        <f>E54+E55</f>
        <v>292.07169277412834</v>
      </c>
      <c r="F56" s="69"/>
      <c r="G56" s="69"/>
    </row>
    <row r="57" spans="1:7" ht="15.75" customHeight="1">
      <c r="A57" s="65"/>
      <c r="B57" s="139" t="s">
        <v>110</v>
      </c>
      <c r="C57" s="139"/>
      <c r="D57" s="139"/>
      <c r="E57" s="72">
        <f>E56*0.02</f>
        <v>5.8414338554825669</v>
      </c>
      <c r="F57" s="69"/>
      <c r="G57" s="69"/>
    </row>
    <row r="58" spans="1:7" ht="15.75">
      <c r="A58" s="73"/>
      <c r="B58" s="140" t="s">
        <v>111</v>
      </c>
      <c r="C58" s="140"/>
      <c r="D58" s="140"/>
      <c r="E58" s="74">
        <f>E56+E57</f>
        <v>297.91312662961093</v>
      </c>
      <c r="F58" s="9" t="s">
        <v>10</v>
      </c>
    </row>
    <row r="59" spans="1:7" ht="15.75">
      <c r="A59" s="9"/>
      <c r="B59" s="75"/>
      <c r="C59" s="75"/>
      <c r="D59" s="75"/>
      <c r="E59" s="76"/>
      <c r="F59" s="9"/>
    </row>
    <row r="60" spans="1:7" ht="15.75">
      <c r="A60" s="143" t="s">
        <v>114</v>
      </c>
      <c r="B60" s="143"/>
      <c r="C60" s="143"/>
      <c r="D60" s="143"/>
      <c r="E60" s="143"/>
      <c r="F60" s="143"/>
      <c r="G60" s="143"/>
    </row>
    <row r="61" spans="1:7" ht="15.75" customHeight="1">
      <c r="A61" s="144" t="s">
        <v>89</v>
      </c>
      <c r="B61" s="144"/>
      <c r="C61" s="144"/>
      <c r="D61" s="144"/>
      <c r="E61" s="144"/>
      <c r="F61" s="144"/>
      <c r="G61" s="144"/>
    </row>
    <row r="62" spans="1:7" ht="63">
      <c r="A62" s="64" t="s">
        <v>3</v>
      </c>
      <c r="B62" s="64" t="s">
        <v>90</v>
      </c>
      <c r="C62" s="64" t="s">
        <v>91</v>
      </c>
      <c r="D62" s="64" t="s">
        <v>92</v>
      </c>
      <c r="E62" s="64" t="s">
        <v>93</v>
      </c>
      <c r="F62" s="64" t="s">
        <v>94</v>
      </c>
      <c r="G62" s="64" t="s">
        <v>95</v>
      </c>
    </row>
    <row r="63" spans="1:7" ht="31.5">
      <c r="A63" s="64">
        <v>1</v>
      </c>
      <c r="B63" s="65" t="s">
        <v>96</v>
      </c>
      <c r="C63" s="66">
        <f>36995</f>
        <v>36995</v>
      </c>
      <c r="D63" s="66">
        <f>C63*0.302</f>
        <v>11172.49</v>
      </c>
      <c r="E63" s="66">
        <f>1979/12*60</f>
        <v>9895</v>
      </c>
      <c r="F63" s="66">
        <v>60</v>
      </c>
      <c r="G63" s="66">
        <f>(C63+D63)/E63*F63</f>
        <v>292.07169277412834</v>
      </c>
    </row>
    <row r="64" spans="1:7" ht="15.75">
      <c r="A64" s="65"/>
      <c r="B64" s="65" t="s">
        <v>97</v>
      </c>
      <c r="C64" s="66"/>
      <c r="D64" s="66"/>
      <c r="E64" s="66"/>
      <c r="F64" s="66"/>
      <c r="G64" s="67">
        <f>G63</f>
        <v>292.07169277412834</v>
      </c>
    </row>
    <row r="65" spans="1:7" ht="12.75" customHeight="1">
      <c r="A65" s="145" t="s">
        <v>98</v>
      </c>
      <c r="B65" s="145"/>
      <c r="C65" s="145"/>
      <c r="D65" s="145"/>
      <c r="E65" s="145"/>
      <c r="F65" s="145"/>
      <c r="G65" s="145"/>
    </row>
    <row r="66" spans="1:7" ht="15.75" customHeight="1">
      <c r="A66" s="146" t="s">
        <v>99</v>
      </c>
      <c r="B66" s="146"/>
      <c r="C66" s="146"/>
      <c r="D66" s="146"/>
      <c r="E66" s="146"/>
      <c r="F66" s="146"/>
      <c r="G66" s="146"/>
    </row>
    <row r="67" spans="1:7" ht="45">
      <c r="A67" s="68" t="s">
        <v>3</v>
      </c>
      <c r="B67" s="68" t="s">
        <v>100</v>
      </c>
      <c r="C67" s="68" t="s">
        <v>101</v>
      </c>
      <c r="D67" s="68" t="s">
        <v>102</v>
      </c>
      <c r="E67" s="68" t="s">
        <v>103</v>
      </c>
      <c r="F67" s="68" t="s">
        <v>104</v>
      </c>
      <c r="G67" s="69"/>
    </row>
    <row r="68" spans="1:7" ht="15.75">
      <c r="A68" s="64">
        <v>1</v>
      </c>
      <c r="B68" s="70" t="s">
        <v>105</v>
      </c>
      <c r="C68" s="65"/>
      <c r="D68" s="65"/>
      <c r="E68" s="65"/>
      <c r="F68" s="65"/>
      <c r="G68" s="69"/>
    </row>
    <row r="69" spans="1:7" ht="15.75">
      <c r="A69" s="65"/>
      <c r="B69" s="65" t="s">
        <v>97</v>
      </c>
      <c r="C69" s="65"/>
      <c r="D69" s="65"/>
      <c r="E69" s="65"/>
      <c r="F69" s="71">
        <f>F68</f>
        <v>0</v>
      </c>
      <c r="G69" s="69"/>
    </row>
    <row r="70" spans="1:7" ht="15.75">
      <c r="A70" s="69"/>
      <c r="B70" s="69"/>
      <c r="C70" s="69"/>
      <c r="D70" s="69"/>
      <c r="E70" s="69"/>
      <c r="F70" s="69"/>
      <c r="G70" s="69"/>
    </row>
    <row r="71" spans="1:7" ht="30" customHeight="1">
      <c r="A71" s="68" t="s">
        <v>3</v>
      </c>
      <c r="B71" s="147" t="s">
        <v>106</v>
      </c>
      <c r="C71" s="147"/>
      <c r="D71" s="147"/>
      <c r="E71" s="68" t="s">
        <v>107</v>
      </c>
      <c r="F71" s="69"/>
      <c r="G71" s="69"/>
    </row>
    <row r="72" spans="1:7" ht="15.75" customHeight="1">
      <c r="A72" s="64">
        <v>1</v>
      </c>
      <c r="B72" s="139" t="s">
        <v>108</v>
      </c>
      <c r="C72" s="139"/>
      <c r="D72" s="139"/>
      <c r="E72" s="72">
        <f>G64</f>
        <v>292.07169277412834</v>
      </c>
      <c r="F72" s="69"/>
      <c r="G72" s="69"/>
    </row>
    <row r="73" spans="1:7" ht="15.75" customHeight="1">
      <c r="A73" s="64">
        <v>2</v>
      </c>
      <c r="B73" s="139" t="s">
        <v>109</v>
      </c>
      <c r="C73" s="139"/>
      <c r="D73" s="139"/>
      <c r="E73" s="72">
        <f>F69</f>
        <v>0</v>
      </c>
      <c r="F73" s="69"/>
      <c r="G73" s="69"/>
    </row>
    <row r="74" spans="1:7" ht="15.75" customHeight="1">
      <c r="A74" s="65"/>
      <c r="B74" s="139" t="s">
        <v>97</v>
      </c>
      <c r="C74" s="139"/>
      <c r="D74" s="139"/>
      <c r="E74" s="72">
        <f>E72+E73</f>
        <v>292.07169277412834</v>
      </c>
      <c r="F74" s="69"/>
      <c r="G74" s="69"/>
    </row>
    <row r="75" spans="1:7" ht="15.75" customHeight="1">
      <c r="A75" s="65"/>
      <c r="B75" s="139" t="s">
        <v>110</v>
      </c>
      <c r="C75" s="139"/>
      <c r="D75" s="139"/>
      <c r="E75" s="72">
        <f>E74*0.02</f>
        <v>5.8414338554825669</v>
      </c>
      <c r="F75" s="69"/>
      <c r="G75" s="69"/>
    </row>
    <row r="76" spans="1:7" ht="15.75">
      <c r="A76" s="73"/>
      <c r="B76" s="140" t="s">
        <v>111</v>
      </c>
      <c r="C76" s="140"/>
      <c r="D76" s="140"/>
      <c r="E76" s="74">
        <f>E74+E75</f>
        <v>297.91312662961093</v>
      </c>
      <c r="F76" s="9" t="s">
        <v>10</v>
      </c>
    </row>
    <row r="77" spans="1:7" ht="15.75">
      <c r="A77" s="9"/>
      <c r="B77" s="75"/>
      <c r="C77" s="75"/>
      <c r="D77" s="75"/>
      <c r="E77" s="76"/>
      <c r="F77" s="9"/>
    </row>
    <row r="78" spans="1:7" ht="15.75">
      <c r="A78" s="143" t="s">
        <v>115</v>
      </c>
      <c r="B78" s="143"/>
      <c r="C78" s="143"/>
      <c r="D78" s="143"/>
      <c r="E78" s="143"/>
      <c r="F78" s="143"/>
      <c r="G78" s="143"/>
    </row>
    <row r="79" spans="1:7" ht="15.75" customHeight="1">
      <c r="A79" s="144" t="s">
        <v>89</v>
      </c>
      <c r="B79" s="144"/>
      <c r="C79" s="144"/>
      <c r="D79" s="144"/>
      <c r="E79" s="144"/>
      <c r="F79" s="144"/>
      <c r="G79" s="144"/>
    </row>
    <row r="80" spans="1:7" ht="63">
      <c r="A80" s="64" t="s">
        <v>3</v>
      </c>
      <c r="B80" s="64" t="s">
        <v>90</v>
      </c>
      <c r="C80" s="64" t="s">
        <v>91</v>
      </c>
      <c r="D80" s="64" t="s">
        <v>92</v>
      </c>
      <c r="E80" s="64" t="s">
        <v>93</v>
      </c>
      <c r="F80" s="64" t="s">
        <v>94</v>
      </c>
      <c r="G80" s="64" t="s">
        <v>95</v>
      </c>
    </row>
    <row r="81" spans="1:7" ht="31.5">
      <c r="A81" s="64">
        <v>1</v>
      </c>
      <c r="B81" s="65" t="s">
        <v>96</v>
      </c>
      <c r="C81" s="66">
        <f>36995</f>
        <v>36995</v>
      </c>
      <c r="D81" s="66">
        <f>C81*0.302</f>
        <v>11172.49</v>
      </c>
      <c r="E81" s="66">
        <f>1979/12*60</f>
        <v>9895</v>
      </c>
      <c r="F81" s="66">
        <v>60</v>
      </c>
      <c r="G81" s="66">
        <f>(C81+D81)/E81*F81</f>
        <v>292.07169277412834</v>
      </c>
    </row>
    <row r="82" spans="1:7" ht="15.75">
      <c r="A82" s="65"/>
      <c r="B82" s="65" t="s">
        <v>97</v>
      </c>
      <c r="C82" s="66"/>
      <c r="D82" s="66"/>
      <c r="E82" s="66"/>
      <c r="F82" s="66"/>
      <c r="G82" s="67">
        <f>G81</f>
        <v>292.07169277412834</v>
      </c>
    </row>
    <row r="83" spans="1:7" ht="15" customHeight="1">
      <c r="A83" s="145" t="s">
        <v>98</v>
      </c>
      <c r="B83" s="145"/>
      <c r="C83" s="145"/>
      <c r="D83" s="145"/>
      <c r="E83" s="145"/>
      <c r="F83" s="145"/>
      <c r="G83" s="145"/>
    </row>
    <row r="84" spans="1:7" ht="15.75" customHeight="1">
      <c r="A84" s="146" t="s">
        <v>99</v>
      </c>
      <c r="B84" s="146"/>
      <c r="C84" s="146"/>
      <c r="D84" s="146"/>
      <c r="E84" s="146"/>
      <c r="F84" s="146"/>
      <c r="G84" s="146"/>
    </row>
    <row r="85" spans="1:7" ht="45">
      <c r="A85" s="68" t="s">
        <v>3</v>
      </c>
      <c r="B85" s="68" t="s">
        <v>100</v>
      </c>
      <c r="C85" s="68" t="s">
        <v>101</v>
      </c>
      <c r="D85" s="68" t="s">
        <v>102</v>
      </c>
      <c r="E85" s="68" t="s">
        <v>103</v>
      </c>
      <c r="F85" s="68" t="s">
        <v>104</v>
      </c>
      <c r="G85" s="69"/>
    </row>
    <row r="86" spans="1:7" ht="15.75">
      <c r="A86" s="64">
        <v>1</v>
      </c>
      <c r="B86" s="70" t="s">
        <v>105</v>
      </c>
      <c r="C86" s="65"/>
      <c r="D86" s="65"/>
      <c r="E86" s="65"/>
      <c r="F86" s="65"/>
      <c r="G86" s="69"/>
    </row>
    <row r="87" spans="1:7" ht="15.75">
      <c r="A87" s="65"/>
      <c r="B87" s="65" t="s">
        <v>97</v>
      </c>
      <c r="C87" s="65"/>
      <c r="D87" s="65"/>
      <c r="E87" s="65"/>
      <c r="F87" s="71">
        <f>F86</f>
        <v>0</v>
      </c>
      <c r="G87" s="69"/>
    </row>
    <row r="88" spans="1:7" ht="15.75">
      <c r="A88" s="69"/>
      <c r="B88" s="69"/>
      <c r="C88" s="69"/>
      <c r="D88" s="69"/>
      <c r="E88" s="69"/>
      <c r="F88" s="69"/>
      <c r="G88" s="69"/>
    </row>
    <row r="89" spans="1:7" ht="12.75" customHeight="1">
      <c r="A89" s="68" t="s">
        <v>3</v>
      </c>
      <c r="B89" s="147" t="s">
        <v>106</v>
      </c>
      <c r="C89" s="147"/>
      <c r="D89" s="147"/>
      <c r="E89" s="68" t="s">
        <v>107</v>
      </c>
      <c r="F89" s="69"/>
      <c r="G89" s="69"/>
    </row>
    <row r="90" spans="1:7" ht="15.75" customHeight="1">
      <c r="A90" s="64">
        <v>1</v>
      </c>
      <c r="B90" s="139" t="s">
        <v>108</v>
      </c>
      <c r="C90" s="139"/>
      <c r="D90" s="139"/>
      <c r="E90" s="72">
        <f>G82</f>
        <v>292.07169277412834</v>
      </c>
      <c r="F90" s="69"/>
      <c r="G90" s="69"/>
    </row>
    <row r="91" spans="1:7" ht="15.75" customHeight="1">
      <c r="A91" s="64">
        <v>2</v>
      </c>
      <c r="B91" s="139" t="s">
        <v>109</v>
      </c>
      <c r="C91" s="139"/>
      <c r="D91" s="139"/>
      <c r="E91" s="72">
        <f>F87</f>
        <v>0</v>
      </c>
      <c r="F91" s="69"/>
      <c r="G91" s="69"/>
    </row>
    <row r="92" spans="1:7" ht="12.75" customHeight="1">
      <c r="A92" s="65"/>
      <c r="B92" s="139" t="s">
        <v>97</v>
      </c>
      <c r="C92" s="139"/>
      <c r="D92" s="139"/>
      <c r="E92" s="72">
        <f>E90+E91</f>
        <v>292.07169277412834</v>
      </c>
      <c r="F92" s="69"/>
      <c r="G92" s="69"/>
    </row>
    <row r="93" spans="1:7" ht="15.75" customHeight="1">
      <c r="A93" s="65"/>
      <c r="B93" s="139" t="s">
        <v>110</v>
      </c>
      <c r="C93" s="139"/>
      <c r="D93" s="139"/>
      <c r="E93" s="72">
        <f>E92*0.02</f>
        <v>5.8414338554825669</v>
      </c>
      <c r="F93" s="69"/>
      <c r="G93" s="69"/>
    </row>
    <row r="94" spans="1:7" ht="15.75">
      <c r="A94" s="73"/>
      <c r="B94" s="140" t="s">
        <v>111</v>
      </c>
      <c r="C94" s="140"/>
      <c r="D94" s="140"/>
      <c r="E94" s="74">
        <f>E92+E93</f>
        <v>297.91312662961093</v>
      </c>
      <c r="F94" s="9" t="s">
        <v>10</v>
      </c>
    </row>
    <row r="95" spans="1:7" ht="15.75">
      <c r="A95" s="9"/>
      <c r="B95" s="75"/>
      <c r="C95" s="75"/>
      <c r="D95" s="75"/>
      <c r="E95" s="76"/>
      <c r="F95" s="9"/>
    </row>
    <row r="96" spans="1:7" ht="9" customHeight="1"/>
    <row r="97" spans="1:7" ht="15.75" customHeight="1">
      <c r="B97" s="143" t="s">
        <v>116</v>
      </c>
      <c r="C97" s="143"/>
      <c r="D97" s="143"/>
      <c r="E97" s="143"/>
      <c r="F97" s="143"/>
    </row>
    <row r="98" spans="1:7" ht="15.75" customHeight="1">
      <c r="A98" s="144" t="s">
        <v>89</v>
      </c>
      <c r="B98" s="144"/>
      <c r="C98" s="144"/>
      <c r="D98" s="144"/>
      <c r="E98" s="144"/>
      <c r="F98" s="144"/>
      <c r="G98" s="144"/>
    </row>
    <row r="99" spans="1:7" ht="60">
      <c r="A99" s="68" t="s">
        <v>3</v>
      </c>
      <c r="B99" s="68" t="s">
        <v>90</v>
      </c>
      <c r="C99" s="68" t="s">
        <v>91</v>
      </c>
      <c r="D99" s="68" t="s">
        <v>92</v>
      </c>
      <c r="E99" s="68" t="s">
        <v>93</v>
      </c>
      <c r="F99" s="68" t="s">
        <v>94</v>
      </c>
      <c r="G99" s="68" t="s">
        <v>95</v>
      </c>
    </row>
    <row r="100" spans="1:7" ht="31.5">
      <c r="A100" s="64">
        <v>1</v>
      </c>
      <c r="B100" s="65" t="s">
        <v>96</v>
      </c>
      <c r="C100" s="72">
        <f>36995</f>
        <v>36995</v>
      </c>
      <c r="D100" s="72">
        <f>C100*0.302</f>
        <v>11172.49</v>
      </c>
      <c r="E100" s="72">
        <f>1979/12*60</f>
        <v>9895</v>
      </c>
      <c r="F100" s="72">
        <v>60</v>
      </c>
      <c r="G100" s="72">
        <f>(C100+D100)/E100*F100</f>
        <v>292.07169277412834</v>
      </c>
    </row>
    <row r="101" spans="1:7" ht="15" customHeight="1">
      <c r="A101" s="65"/>
      <c r="B101" s="65" t="s">
        <v>97</v>
      </c>
      <c r="C101" s="66"/>
      <c r="D101" s="66"/>
      <c r="E101" s="66"/>
      <c r="F101" s="66"/>
      <c r="G101" s="67">
        <f>G100</f>
        <v>292.07169277412834</v>
      </c>
    </row>
    <row r="102" spans="1:7" ht="15" customHeight="1">
      <c r="A102" s="148" t="s">
        <v>98</v>
      </c>
      <c r="B102" s="148"/>
      <c r="C102" s="148"/>
      <c r="D102" s="148"/>
      <c r="E102" s="148"/>
      <c r="F102" s="148"/>
      <c r="G102" s="148"/>
    </row>
    <row r="103" spans="1:7" ht="15.75" customHeight="1">
      <c r="A103" s="146" t="s">
        <v>99</v>
      </c>
      <c r="B103" s="146"/>
      <c r="C103" s="146"/>
      <c r="D103" s="146"/>
      <c r="E103" s="146"/>
      <c r="F103" s="146"/>
      <c r="G103" s="146"/>
    </row>
    <row r="104" spans="1:7" ht="45">
      <c r="A104" s="68" t="s">
        <v>3</v>
      </c>
      <c r="B104" s="68" t="s">
        <v>100</v>
      </c>
      <c r="C104" s="68" t="s">
        <v>101</v>
      </c>
      <c r="D104" s="68" t="s">
        <v>102</v>
      </c>
      <c r="E104" s="68" t="s">
        <v>103</v>
      </c>
      <c r="F104" s="68" t="s">
        <v>117</v>
      </c>
      <c r="G104" s="69"/>
    </row>
    <row r="105" spans="1:7" ht="15.75">
      <c r="A105" s="64">
        <v>1</v>
      </c>
      <c r="B105" s="70" t="s">
        <v>105</v>
      </c>
      <c r="C105" s="65"/>
      <c r="D105" s="65"/>
      <c r="E105" s="65"/>
      <c r="F105" s="77"/>
      <c r="G105" s="69"/>
    </row>
    <row r="106" spans="1:7" ht="15.75">
      <c r="A106" s="65"/>
      <c r="B106" s="65" t="s">
        <v>97</v>
      </c>
      <c r="C106" s="65"/>
      <c r="D106" s="65"/>
      <c r="E106" s="65"/>
      <c r="F106" s="66">
        <f>F105</f>
        <v>0</v>
      </c>
      <c r="G106" s="69"/>
    </row>
    <row r="107" spans="1:7" ht="15.75">
      <c r="A107" s="69"/>
      <c r="B107" s="69"/>
      <c r="C107" s="69"/>
      <c r="D107" s="69"/>
      <c r="E107" s="69"/>
      <c r="F107" s="69"/>
      <c r="G107" s="69"/>
    </row>
    <row r="108" spans="1:7" ht="15.75" customHeight="1">
      <c r="A108" s="68" t="s">
        <v>3</v>
      </c>
      <c r="B108" s="147" t="s">
        <v>106</v>
      </c>
      <c r="C108" s="147"/>
      <c r="D108" s="147"/>
      <c r="E108" s="68" t="s">
        <v>107</v>
      </c>
      <c r="F108" s="69"/>
      <c r="G108" s="69"/>
    </row>
    <row r="109" spans="1:7" ht="36" customHeight="1">
      <c r="A109" s="64">
        <v>1</v>
      </c>
      <c r="B109" s="139" t="s">
        <v>108</v>
      </c>
      <c r="C109" s="139"/>
      <c r="D109" s="139"/>
      <c r="E109" s="66">
        <f>G101</f>
        <v>292.07169277412834</v>
      </c>
      <c r="F109" s="69"/>
      <c r="G109" s="69"/>
    </row>
    <row r="110" spans="1:7" ht="48.6" customHeight="1">
      <c r="A110" s="64">
        <v>2</v>
      </c>
      <c r="B110" s="139" t="s">
        <v>109</v>
      </c>
      <c r="C110" s="139"/>
      <c r="D110" s="139"/>
      <c r="E110" s="66">
        <f>F106</f>
        <v>0</v>
      </c>
      <c r="F110" s="69"/>
      <c r="G110" s="69"/>
    </row>
    <row r="111" spans="1:7" ht="15.75" customHeight="1">
      <c r="A111" s="65"/>
      <c r="B111" s="139" t="s">
        <v>97</v>
      </c>
      <c r="C111" s="139"/>
      <c r="D111" s="139"/>
      <c r="E111" s="66">
        <f>E109+E110</f>
        <v>292.07169277412834</v>
      </c>
      <c r="F111" s="69"/>
      <c r="G111" s="69"/>
    </row>
    <row r="112" spans="1:7" ht="15.75" customHeight="1">
      <c r="A112" s="65"/>
      <c r="B112" s="139" t="s">
        <v>110</v>
      </c>
      <c r="C112" s="139"/>
      <c r="D112" s="139"/>
      <c r="E112" s="66">
        <f>E111*0.02</f>
        <v>5.8414338554825669</v>
      </c>
      <c r="F112" s="69"/>
      <c r="G112" s="69"/>
    </row>
    <row r="113" spans="1:7" ht="15.75">
      <c r="A113" s="73"/>
      <c r="B113" s="140" t="s">
        <v>111</v>
      </c>
      <c r="C113" s="140"/>
      <c r="D113" s="140"/>
      <c r="E113" s="78">
        <f>E111+E112</f>
        <v>297.91312662961093</v>
      </c>
      <c r="F113" s="9" t="s">
        <v>10</v>
      </c>
    </row>
    <row r="114" spans="1:7" ht="15.75">
      <c r="A114" s="9"/>
      <c r="B114" s="75"/>
      <c r="C114" s="75"/>
      <c r="D114" s="75"/>
      <c r="E114" s="79"/>
      <c r="F114" s="9"/>
    </row>
    <row r="115" spans="1:7" ht="15.75">
      <c r="B115" s="143" t="s">
        <v>118</v>
      </c>
      <c r="C115" s="143"/>
      <c r="D115" s="143"/>
      <c r="E115" s="143"/>
      <c r="F115" s="143"/>
    </row>
    <row r="116" spans="1:7" ht="15.75" customHeight="1">
      <c r="A116" s="144" t="s">
        <v>89</v>
      </c>
      <c r="B116" s="144"/>
      <c r="C116" s="144"/>
      <c r="D116" s="144"/>
      <c r="E116" s="144"/>
      <c r="F116" s="144"/>
      <c r="G116" s="144"/>
    </row>
    <row r="117" spans="1:7" ht="60">
      <c r="A117" s="68" t="s">
        <v>3</v>
      </c>
      <c r="B117" s="68" t="s">
        <v>90</v>
      </c>
      <c r="C117" s="68" t="s">
        <v>91</v>
      </c>
      <c r="D117" s="68" t="s">
        <v>92</v>
      </c>
      <c r="E117" s="68" t="s">
        <v>93</v>
      </c>
      <c r="F117" s="68" t="s">
        <v>94</v>
      </c>
      <c r="G117" s="68" t="s">
        <v>95</v>
      </c>
    </row>
    <row r="118" spans="1:7" ht="31.5">
      <c r="A118" s="64">
        <v>1</v>
      </c>
      <c r="B118" s="65" t="s">
        <v>96</v>
      </c>
      <c r="C118" s="72">
        <f>36995</f>
        <v>36995</v>
      </c>
      <c r="D118" s="72">
        <f>C118*0.302</f>
        <v>11172.49</v>
      </c>
      <c r="E118" s="72">
        <f>1979/12*60</f>
        <v>9895</v>
      </c>
      <c r="F118" s="72">
        <v>60</v>
      </c>
      <c r="G118" s="72">
        <f>(C118+D118)/E118*F118</f>
        <v>292.07169277412834</v>
      </c>
    </row>
    <row r="119" spans="1:7" ht="15.75">
      <c r="A119" s="65"/>
      <c r="B119" s="65" t="s">
        <v>97</v>
      </c>
      <c r="C119" s="66"/>
      <c r="D119" s="66"/>
      <c r="E119" s="66"/>
      <c r="F119" s="66"/>
      <c r="G119" s="67">
        <f>G118</f>
        <v>292.07169277412834</v>
      </c>
    </row>
    <row r="120" spans="1:7" ht="12.75" customHeight="1">
      <c r="A120" s="148" t="s">
        <v>98</v>
      </c>
      <c r="B120" s="148"/>
      <c r="C120" s="148"/>
      <c r="D120" s="148"/>
      <c r="E120" s="148"/>
      <c r="F120" s="148"/>
      <c r="G120" s="148"/>
    </row>
    <row r="121" spans="1:7" ht="12.75" customHeight="1">
      <c r="A121" s="146" t="s">
        <v>99</v>
      </c>
      <c r="B121" s="146"/>
      <c r="C121" s="146"/>
      <c r="D121" s="146"/>
      <c r="E121" s="146"/>
      <c r="F121" s="146"/>
      <c r="G121" s="146"/>
    </row>
    <row r="122" spans="1:7" ht="45">
      <c r="A122" s="68" t="s">
        <v>3</v>
      </c>
      <c r="B122" s="68" t="s">
        <v>100</v>
      </c>
      <c r="C122" s="68" t="s">
        <v>101</v>
      </c>
      <c r="D122" s="68" t="s">
        <v>102</v>
      </c>
      <c r="E122" s="68" t="s">
        <v>103</v>
      </c>
      <c r="F122" s="68" t="s">
        <v>117</v>
      </c>
      <c r="G122" s="69"/>
    </row>
    <row r="123" spans="1:7" ht="15.75">
      <c r="A123" s="64">
        <v>1</v>
      </c>
      <c r="B123" s="70" t="s">
        <v>105</v>
      </c>
      <c r="C123" s="65"/>
      <c r="D123" s="65"/>
      <c r="E123" s="65"/>
      <c r="F123" s="77"/>
      <c r="G123" s="69"/>
    </row>
    <row r="124" spans="1:7" ht="15.75">
      <c r="A124" s="65"/>
      <c r="B124" s="65" t="s">
        <v>97</v>
      </c>
      <c r="C124" s="65"/>
      <c r="D124" s="65"/>
      <c r="E124" s="65"/>
      <c r="F124" s="66">
        <f>F123</f>
        <v>0</v>
      </c>
      <c r="G124" s="69"/>
    </row>
    <row r="125" spans="1:7" ht="15.75">
      <c r="A125" s="69"/>
      <c r="B125" s="69"/>
      <c r="C125" s="69"/>
      <c r="D125" s="69"/>
      <c r="E125" s="69"/>
      <c r="F125" s="69"/>
      <c r="G125" s="69"/>
    </row>
    <row r="126" spans="1:7" ht="12.75" customHeight="1">
      <c r="A126" s="68" t="s">
        <v>3</v>
      </c>
      <c r="B126" s="147" t="s">
        <v>106</v>
      </c>
      <c r="C126" s="147"/>
      <c r="D126" s="147"/>
      <c r="E126" s="68" t="s">
        <v>107</v>
      </c>
      <c r="F126" s="69"/>
      <c r="G126" s="69"/>
    </row>
    <row r="127" spans="1:7" ht="15.75" customHeight="1">
      <c r="A127" s="64">
        <v>1</v>
      </c>
      <c r="B127" s="139" t="s">
        <v>108</v>
      </c>
      <c r="C127" s="139"/>
      <c r="D127" s="139"/>
      <c r="E127" s="66">
        <f>G119</f>
        <v>292.07169277412834</v>
      </c>
      <c r="F127" s="69"/>
      <c r="G127" s="69"/>
    </row>
    <row r="128" spans="1:7" ht="15.75" customHeight="1">
      <c r="A128" s="64">
        <v>2</v>
      </c>
      <c r="B128" s="139" t="s">
        <v>109</v>
      </c>
      <c r="C128" s="139"/>
      <c r="D128" s="139"/>
      <c r="E128" s="66">
        <f>F124</f>
        <v>0</v>
      </c>
      <c r="F128" s="69"/>
      <c r="G128" s="69"/>
    </row>
    <row r="129" spans="1:7" ht="15.75" customHeight="1">
      <c r="A129" s="65"/>
      <c r="B129" s="139" t="s">
        <v>97</v>
      </c>
      <c r="C129" s="139"/>
      <c r="D129" s="139"/>
      <c r="E129" s="66">
        <f>E127+E128</f>
        <v>292.07169277412834</v>
      </c>
      <c r="F129" s="69"/>
      <c r="G129" s="69"/>
    </row>
    <row r="130" spans="1:7" ht="15.75" customHeight="1">
      <c r="A130" s="65"/>
      <c r="B130" s="139" t="s">
        <v>110</v>
      </c>
      <c r="C130" s="139"/>
      <c r="D130" s="139"/>
      <c r="E130" s="66">
        <f>E129*0.02</f>
        <v>5.8414338554825669</v>
      </c>
      <c r="F130" s="69"/>
      <c r="G130" s="69"/>
    </row>
    <row r="131" spans="1:7" ht="15.75">
      <c r="A131" s="73"/>
      <c r="B131" s="140" t="s">
        <v>111</v>
      </c>
      <c r="C131" s="140"/>
      <c r="D131" s="140"/>
      <c r="E131" s="78">
        <f>E129+E130</f>
        <v>297.91312662961093</v>
      </c>
      <c r="F131" s="9" t="s">
        <v>10</v>
      </c>
    </row>
    <row r="132" spans="1:7" ht="15.75">
      <c r="A132" s="9"/>
      <c r="B132" s="75"/>
      <c r="C132" s="75"/>
      <c r="D132" s="75"/>
      <c r="E132" s="79"/>
      <c r="F132" s="9"/>
    </row>
    <row r="133" spans="1:7" ht="15.75">
      <c r="B133" s="143" t="s">
        <v>119</v>
      </c>
      <c r="C133" s="143"/>
      <c r="D133" s="143"/>
      <c r="E133" s="143"/>
      <c r="F133" s="143"/>
    </row>
    <row r="134" spans="1:7" ht="15.75" customHeight="1">
      <c r="A134" s="144" t="s">
        <v>89</v>
      </c>
      <c r="B134" s="144"/>
      <c r="C134" s="144"/>
      <c r="D134" s="144"/>
      <c r="E134" s="144"/>
      <c r="F134" s="144"/>
      <c r="G134" s="144"/>
    </row>
    <row r="135" spans="1:7" ht="60">
      <c r="A135" s="68" t="s">
        <v>3</v>
      </c>
      <c r="B135" s="68" t="s">
        <v>90</v>
      </c>
      <c r="C135" s="68" t="s">
        <v>91</v>
      </c>
      <c r="D135" s="68" t="s">
        <v>92</v>
      </c>
      <c r="E135" s="68" t="s">
        <v>93</v>
      </c>
      <c r="F135" s="68" t="s">
        <v>94</v>
      </c>
      <c r="G135" s="68" t="s">
        <v>95</v>
      </c>
    </row>
    <row r="136" spans="1:7" ht="31.5">
      <c r="A136" s="64">
        <v>1</v>
      </c>
      <c r="B136" s="65" t="s">
        <v>96</v>
      </c>
      <c r="C136" s="72">
        <f>36995</f>
        <v>36995</v>
      </c>
      <c r="D136" s="72">
        <f>C136*0.302</f>
        <v>11172.49</v>
      </c>
      <c r="E136" s="72">
        <f>1979/12*60</f>
        <v>9895</v>
      </c>
      <c r="F136" s="72">
        <v>60</v>
      </c>
      <c r="G136" s="72">
        <f>(C136+D136)/E136*F136</f>
        <v>292.07169277412834</v>
      </c>
    </row>
    <row r="137" spans="1:7" ht="15.75">
      <c r="A137" s="65"/>
      <c r="B137" s="65" t="s">
        <v>97</v>
      </c>
      <c r="C137" s="66"/>
      <c r="D137" s="66"/>
      <c r="E137" s="66"/>
      <c r="F137" s="66"/>
      <c r="G137" s="67">
        <f>G136</f>
        <v>292.07169277412834</v>
      </c>
    </row>
    <row r="138" spans="1:7" ht="12.75" customHeight="1">
      <c r="A138" s="148" t="s">
        <v>98</v>
      </c>
      <c r="B138" s="148"/>
      <c r="C138" s="148"/>
      <c r="D138" s="148"/>
      <c r="E138" s="148"/>
      <c r="F138" s="148"/>
      <c r="G138" s="148"/>
    </row>
    <row r="139" spans="1:7" ht="12.75" customHeight="1">
      <c r="A139" s="146" t="s">
        <v>99</v>
      </c>
      <c r="B139" s="146"/>
      <c r="C139" s="146"/>
      <c r="D139" s="146"/>
      <c r="E139" s="146"/>
      <c r="F139" s="146"/>
      <c r="G139" s="146"/>
    </row>
    <row r="140" spans="1:7" ht="45">
      <c r="A140" s="68" t="s">
        <v>3</v>
      </c>
      <c r="B140" s="68" t="s">
        <v>100</v>
      </c>
      <c r="C140" s="68" t="s">
        <v>101</v>
      </c>
      <c r="D140" s="68" t="s">
        <v>102</v>
      </c>
      <c r="E140" s="68" t="s">
        <v>103</v>
      </c>
      <c r="F140" s="68" t="s">
        <v>117</v>
      </c>
      <c r="G140" s="69"/>
    </row>
    <row r="141" spans="1:7" ht="15.75">
      <c r="A141" s="64">
        <v>1</v>
      </c>
      <c r="B141" s="70" t="s">
        <v>105</v>
      </c>
      <c r="C141" s="65"/>
      <c r="D141" s="65"/>
      <c r="E141" s="65"/>
      <c r="F141" s="77"/>
      <c r="G141" s="69"/>
    </row>
    <row r="142" spans="1:7" ht="15.75">
      <c r="A142" s="65"/>
      <c r="B142" s="65" t="s">
        <v>97</v>
      </c>
      <c r="C142" s="65"/>
      <c r="D142" s="65"/>
      <c r="E142" s="65"/>
      <c r="F142" s="66">
        <f>F141</f>
        <v>0</v>
      </c>
      <c r="G142" s="69"/>
    </row>
    <row r="143" spans="1:7" ht="15.75">
      <c r="A143" s="69"/>
      <c r="B143" s="69"/>
      <c r="C143" s="69"/>
      <c r="D143" s="69"/>
      <c r="E143" s="69"/>
      <c r="F143" s="69"/>
      <c r="G143" s="69"/>
    </row>
    <row r="144" spans="1:7" ht="12.75" customHeight="1">
      <c r="A144" s="68" t="s">
        <v>3</v>
      </c>
      <c r="B144" s="147" t="s">
        <v>106</v>
      </c>
      <c r="C144" s="147"/>
      <c r="D144" s="147"/>
      <c r="E144" s="68" t="s">
        <v>107</v>
      </c>
      <c r="F144" s="69"/>
      <c r="G144" s="69"/>
    </row>
    <row r="145" spans="1:7" ht="12.75" customHeight="1">
      <c r="A145" s="64">
        <v>1</v>
      </c>
      <c r="B145" s="139" t="s">
        <v>108</v>
      </c>
      <c r="C145" s="139"/>
      <c r="D145" s="139"/>
      <c r="E145" s="66">
        <f>G137</f>
        <v>292.07169277412834</v>
      </c>
      <c r="F145" s="69"/>
      <c r="G145" s="69"/>
    </row>
    <row r="146" spans="1:7" ht="15.75" customHeight="1">
      <c r="A146" s="64">
        <v>2</v>
      </c>
      <c r="B146" s="139" t="s">
        <v>109</v>
      </c>
      <c r="C146" s="139"/>
      <c r="D146" s="139"/>
      <c r="E146" s="66">
        <f>F142</f>
        <v>0</v>
      </c>
      <c r="F146" s="69"/>
      <c r="G146" s="69"/>
    </row>
    <row r="147" spans="1:7" ht="15.75" customHeight="1">
      <c r="A147" s="65"/>
      <c r="B147" s="139" t="s">
        <v>97</v>
      </c>
      <c r="C147" s="139"/>
      <c r="D147" s="139"/>
      <c r="E147" s="66">
        <f>E145+E146</f>
        <v>292.07169277412834</v>
      </c>
      <c r="F147" s="69"/>
      <c r="G147" s="69"/>
    </row>
    <row r="148" spans="1:7" ht="15.75" customHeight="1">
      <c r="A148" s="65"/>
      <c r="B148" s="139" t="s">
        <v>110</v>
      </c>
      <c r="C148" s="139"/>
      <c r="D148" s="139"/>
      <c r="E148" s="66">
        <f>E147*0.02</f>
        <v>5.8414338554825669</v>
      </c>
      <c r="F148" s="69"/>
      <c r="G148" s="69"/>
    </row>
    <row r="149" spans="1:7" ht="22.5" customHeight="1">
      <c r="A149" s="73"/>
      <c r="B149" s="140" t="s">
        <v>111</v>
      </c>
      <c r="C149" s="140"/>
      <c r="D149" s="140"/>
      <c r="E149" s="78">
        <f>E147+E148</f>
        <v>297.91312662961093</v>
      </c>
      <c r="F149" s="9" t="s">
        <v>10</v>
      </c>
    </row>
    <row r="150" spans="1:7" ht="22.5" customHeight="1">
      <c r="A150" s="9"/>
      <c r="B150" s="75"/>
      <c r="C150" s="75"/>
      <c r="D150" s="75"/>
      <c r="E150" s="79"/>
      <c r="F150" s="9"/>
    </row>
    <row r="151" spans="1:7" ht="7.5" customHeight="1"/>
    <row r="152" spans="1:7" ht="7.5" customHeight="1"/>
    <row r="153" spans="1:7" ht="15.75">
      <c r="B153" s="143" t="s">
        <v>120</v>
      </c>
      <c r="C153" s="143"/>
      <c r="D153" s="143"/>
      <c r="E153" s="143"/>
      <c r="F153" s="143"/>
    </row>
    <row r="154" spans="1:7" ht="15.75" customHeight="1">
      <c r="A154" s="144" t="s">
        <v>89</v>
      </c>
      <c r="B154" s="144"/>
      <c r="C154" s="144"/>
      <c r="D154" s="144"/>
      <c r="E154" s="144"/>
      <c r="F154" s="144"/>
      <c r="G154" s="144"/>
    </row>
    <row r="155" spans="1:7" ht="60">
      <c r="A155" s="68" t="s">
        <v>3</v>
      </c>
      <c r="B155" s="68" t="s">
        <v>90</v>
      </c>
      <c r="C155" s="68" t="s">
        <v>91</v>
      </c>
      <c r="D155" s="68" t="s">
        <v>92</v>
      </c>
      <c r="E155" s="68" t="s">
        <v>93</v>
      </c>
      <c r="F155" s="68" t="s">
        <v>94</v>
      </c>
      <c r="G155" s="68" t="s">
        <v>95</v>
      </c>
    </row>
    <row r="156" spans="1:7" ht="31.5">
      <c r="A156" s="64">
        <v>1</v>
      </c>
      <c r="B156" s="65" t="s">
        <v>96</v>
      </c>
      <c r="C156" s="72">
        <f>36995</f>
        <v>36995</v>
      </c>
      <c r="D156" s="72">
        <f>C156*0.302</f>
        <v>11172.49</v>
      </c>
      <c r="E156" s="72">
        <f>1979/12*60</f>
        <v>9895</v>
      </c>
      <c r="F156" s="72">
        <v>60</v>
      </c>
      <c r="G156" s="72">
        <f>(C156+D156)/E156*F156</f>
        <v>292.07169277412834</v>
      </c>
    </row>
    <row r="157" spans="1:7" ht="15.75">
      <c r="A157" s="65"/>
      <c r="B157" s="65" t="s">
        <v>97</v>
      </c>
      <c r="C157" s="72"/>
      <c r="D157" s="72"/>
      <c r="E157" s="72"/>
      <c r="F157" s="72"/>
      <c r="G157" s="80">
        <f>G156</f>
        <v>292.07169277412834</v>
      </c>
    </row>
    <row r="158" spans="1:7" ht="15" customHeight="1">
      <c r="A158" s="148" t="s">
        <v>98</v>
      </c>
      <c r="B158" s="148"/>
      <c r="C158" s="148"/>
      <c r="D158" s="148"/>
      <c r="E158" s="148"/>
      <c r="F158" s="148"/>
      <c r="G158" s="148"/>
    </row>
    <row r="159" spans="1:7" ht="15.75" customHeight="1">
      <c r="A159" s="146" t="s">
        <v>99</v>
      </c>
      <c r="B159" s="146"/>
      <c r="C159" s="146"/>
      <c r="D159" s="146"/>
      <c r="E159" s="146"/>
      <c r="F159" s="146"/>
      <c r="G159" s="146"/>
    </row>
    <row r="160" spans="1:7" ht="45">
      <c r="A160" s="68" t="s">
        <v>3</v>
      </c>
      <c r="B160" s="68" t="s">
        <v>100</v>
      </c>
      <c r="C160" s="68" t="s">
        <v>101</v>
      </c>
      <c r="D160" s="68" t="s">
        <v>102</v>
      </c>
      <c r="E160" s="68" t="s">
        <v>103</v>
      </c>
      <c r="F160" s="68" t="s">
        <v>117</v>
      </c>
      <c r="G160" s="69"/>
    </row>
    <row r="161" spans="1:7" ht="15.75">
      <c r="A161" s="64">
        <v>1</v>
      </c>
      <c r="B161" s="81" t="s">
        <v>105</v>
      </c>
      <c r="C161" s="65"/>
      <c r="D161" s="65"/>
      <c r="E161" s="65"/>
      <c r="F161" s="77"/>
      <c r="G161" s="69"/>
    </row>
    <row r="162" spans="1:7" ht="15.75">
      <c r="A162" s="65"/>
      <c r="B162" s="65" t="s">
        <v>97</v>
      </c>
      <c r="C162" s="65"/>
      <c r="D162" s="65"/>
      <c r="E162" s="65"/>
      <c r="F162" s="66">
        <f>F161</f>
        <v>0</v>
      </c>
      <c r="G162" s="69"/>
    </row>
    <row r="163" spans="1:7" ht="15.75">
      <c r="A163" s="69"/>
      <c r="B163" s="69"/>
      <c r="C163" s="69"/>
      <c r="D163" s="69"/>
      <c r="E163" s="69"/>
      <c r="F163" s="69"/>
      <c r="G163" s="69"/>
    </row>
    <row r="164" spans="1:7" ht="12.75" customHeight="1">
      <c r="A164" s="68" t="s">
        <v>3</v>
      </c>
      <c r="B164" s="147" t="s">
        <v>106</v>
      </c>
      <c r="C164" s="147"/>
      <c r="D164" s="147"/>
      <c r="E164" s="68" t="s">
        <v>107</v>
      </c>
      <c r="F164" s="69"/>
      <c r="G164" s="69"/>
    </row>
    <row r="165" spans="1:7" ht="15.75" customHeight="1">
      <c r="A165" s="64">
        <v>1</v>
      </c>
      <c r="B165" s="139" t="s">
        <v>108</v>
      </c>
      <c r="C165" s="139"/>
      <c r="D165" s="139"/>
      <c r="E165" s="72">
        <f>G157</f>
        <v>292.07169277412834</v>
      </c>
      <c r="F165" s="69"/>
      <c r="G165" s="69"/>
    </row>
    <row r="166" spans="1:7" ht="15.75" customHeight="1">
      <c r="A166" s="64">
        <v>2</v>
      </c>
      <c r="B166" s="139" t="s">
        <v>109</v>
      </c>
      <c r="C166" s="139"/>
      <c r="D166" s="139"/>
      <c r="E166" s="72">
        <f>F162</f>
        <v>0</v>
      </c>
      <c r="F166" s="69"/>
      <c r="G166" s="69"/>
    </row>
    <row r="167" spans="1:7" ht="15.75" customHeight="1">
      <c r="A167" s="65"/>
      <c r="B167" s="139" t="s">
        <v>97</v>
      </c>
      <c r="C167" s="139"/>
      <c r="D167" s="139"/>
      <c r="E167" s="72">
        <f>E165+E166</f>
        <v>292.07169277412834</v>
      </c>
      <c r="F167" s="69"/>
      <c r="G167" s="69"/>
    </row>
    <row r="168" spans="1:7" ht="15.75" customHeight="1">
      <c r="A168" s="65"/>
      <c r="B168" s="139" t="s">
        <v>110</v>
      </c>
      <c r="C168" s="139"/>
      <c r="D168" s="139"/>
      <c r="E168" s="72">
        <f>E167*0.02</f>
        <v>5.8414338554825669</v>
      </c>
      <c r="F168" s="69"/>
      <c r="G168" s="69"/>
    </row>
    <row r="169" spans="1:7" ht="15.75">
      <c r="A169" s="73"/>
      <c r="B169" s="140" t="s">
        <v>121</v>
      </c>
      <c r="C169" s="140"/>
      <c r="D169" s="140"/>
      <c r="E169" s="74">
        <f>E167+E168</f>
        <v>297.91312662961093</v>
      </c>
      <c r="F169" s="9" t="s">
        <v>10</v>
      </c>
    </row>
    <row r="172" spans="1:7" ht="15.75">
      <c r="B172" s="143" t="s">
        <v>122</v>
      </c>
      <c r="C172" s="143"/>
      <c r="D172" s="143"/>
      <c r="E172" s="143"/>
      <c r="F172" s="143"/>
    </row>
    <row r="173" spans="1:7" ht="15.75" customHeight="1">
      <c r="A173" s="144" t="s">
        <v>89</v>
      </c>
      <c r="B173" s="144"/>
      <c r="C173" s="144"/>
      <c r="D173" s="144"/>
      <c r="E173" s="144"/>
      <c r="F173" s="144"/>
      <c r="G173" s="144"/>
    </row>
    <row r="174" spans="1:7" ht="60">
      <c r="A174" s="68" t="s">
        <v>3</v>
      </c>
      <c r="B174" s="68" t="s">
        <v>90</v>
      </c>
      <c r="C174" s="68" t="s">
        <v>91</v>
      </c>
      <c r="D174" s="68" t="s">
        <v>92</v>
      </c>
      <c r="E174" s="68" t="s">
        <v>93</v>
      </c>
      <c r="F174" s="68" t="s">
        <v>94</v>
      </c>
      <c r="G174" s="68" t="s">
        <v>95</v>
      </c>
    </row>
    <row r="175" spans="1:7" ht="31.5">
      <c r="A175" s="64">
        <v>1</v>
      </c>
      <c r="B175" s="65" t="s">
        <v>96</v>
      </c>
      <c r="C175" s="72">
        <f>36995</f>
        <v>36995</v>
      </c>
      <c r="D175" s="72">
        <f>C175*0.302</f>
        <v>11172.49</v>
      </c>
      <c r="E175" s="72">
        <f>1979/12*60</f>
        <v>9895</v>
      </c>
      <c r="F175" s="72">
        <v>60</v>
      </c>
      <c r="G175" s="72">
        <f>(C175+D175)/E175*F175</f>
        <v>292.07169277412834</v>
      </c>
    </row>
    <row r="176" spans="1:7" ht="15.75">
      <c r="A176" s="65"/>
      <c r="B176" s="65" t="s">
        <v>97</v>
      </c>
      <c r="C176" s="72"/>
      <c r="D176" s="72"/>
      <c r="E176" s="72"/>
      <c r="F176" s="72"/>
      <c r="G176" s="80">
        <f>G175</f>
        <v>292.07169277412834</v>
      </c>
    </row>
    <row r="177" spans="1:7" ht="15" customHeight="1">
      <c r="A177" s="148" t="s">
        <v>98</v>
      </c>
      <c r="B177" s="148"/>
      <c r="C177" s="148"/>
      <c r="D177" s="148"/>
      <c r="E177" s="148"/>
      <c r="F177" s="148"/>
      <c r="G177" s="148"/>
    </row>
    <row r="178" spans="1:7" ht="15.75" customHeight="1">
      <c r="A178" s="146" t="s">
        <v>99</v>
      </c>
      <c r="B178" s="146"/>
      <c r="C178" s="146"/>
      <c r="D178" s="146"/>
      <c r="E178" s="146"/>
      <c r="F178" s="146"/>
      <c r="G178" s="146"/>
    </row>
    <row r="179" spans="1:7" ht="45">
      <c r="A179" s="68" t="s">
        <v>3</v>
      </c>
      <c r="B179" s="68" t="s">
        <v>100</v>
      </c>
      <c r="C179" s="68" t="s">
        <v>101</v>
      </c>
      <c r="D179" s="68" t="s">
        <v>102</v>
      </c>
      <c r="E179" s="68" t="s">
        <v>103</v>
      </c>
      <c r="F179" s="68" t="s">
        <v>117</v>
      </c>
      <c r="G179" s="69"/>
    </row>
    <row r="180" spans="1:7" ht="15.75">
      <c r="A180" s="64">
        <v>1</v>
      </c>
      <c r="B180" s="81" t="s">
        <v>105</v>
      </c>
      <c r="C180" s="65"/>
      <c r="D180" s="65"/>
      <c r="E180" s="65"/>
      <c r="F180" s="77"/>
      <c r="G180" s="69"/>
    </row>
    <row r="181" spans="1:7" ht="15.75">
      <c r="A181" s="65"/>
      <c r="B181" s="65" t="s">
        <v>97</v>
      </c>
      <c r="C181" s="65"/>
      <c r="D181" s="65"/>
      <c r="E181" s="65"/>
      <c r="F181" s="66">
        <f>F180</f>
        <v>0</v>
      </c>
      <c r="G181" s="69"/>
    </row>
    <row r="182" spans="1:7" ht="15.75">
      <c r="A182" s="69"/>
      <c r="B182" s="69"/>
      <c r="C182" s="69"/>
      <c r="D182" s="69"/>
      <c r="E182" s="69"/>
      <c r="F182" s="69"/>
      <c r="G182" s="69"/>
    </row>
    <row r="183" spans="1:7" ht="12.75" customHeight="1">
      <c r="A183" s="68" t="s">
        <v>3</v>
      </c>
      <c r="B183" s="147" t="s">
        <v>106</v>
      </c>
      <c r="C183" s="147"/>
      <c r="D183" s="147"/>
      <c r="E183" s="68" t="s">
        <v>107</v>
      </c>
      <c r="F183" s="69"/>
      <c r="G183" s="69"/>
    </row>
    <row r="184" spans="1:7" ht="15.75" customHeight="1">
      <c r="A184" s="64">
        <v>1</v>
      </c>
      <c r="B184" s="139" t="s">
        <v>108</v>
      </c>
      <c r="C184" s="139"/>
      <c r="D184" s="139"/>
      <c r="E184" s="72">
        <f>G176</f>
        <v>292.07169277412834</v>
      </c>
      <c r="F184" s="69"/>
      <c r="G184" s="69"/>
    </row>
    <row r="185" spans="1:7" ht="15.75" customHeight="1">
      <c r="A185" s="64">
        <v>2</v>
      </c>
      <c r="B185" s="139" t="s">
        <v>109</v>
      </c>
      <c r="C185" s="139"/>
      <c r="D185" s="139"/>
      <c r="E185" s="72">
        <f>F181</f>
        <v>0</v>
      </c>
      <c r="F185" s="69"/>
      <c r="G185" s="69"/>
    </row>
    <row r="186" spans="1:7" ht="15.75" customHeight="1">
      <c r="A186" s="65"/>
      <c r="B186" s="139" t="s">
        <v>97</v>
      </c>
      <c r="C186" s="139"/>
      <c r="D186" s="139"/>
      <c r="E186" s="72">
        <f>E184+E185</f>
        <v>292.07169277412834</v>
      </c>
      <c r="F186" s="69"/>
      <c r="G186" s="69"/>
    </row>
    <row r="187" spans="1:7" ht="15.75" customHeight="1">
      <c r="A187" s="65"/>
      <c r="B187" s="139" t="s">
        <v>110</v>
      </c>
      <c r="C187" s="139"/>
      <c r="D187" s="139"/>
      <c r="E187" s="72">
        <f>E186*0.02</f>
        <v>5.8414338554825669</v>
      </c>
      <c r="F187" s="69"/>
      <c r="G187" s="69"/>
    </row>
    <row r="188" spans="1:7" ht="15.75">
      <c r="A188" s="73"/>
      <c r="B188" s="140" t="s">
        <v>121</v>
      </c>
      <c r="C188" s="140"/>
      <c r="D188" s="140"/>
      <c r="E188" s="74">
        <f>E186+E187</f>
        <v>297.91312662961093</v>
      </c>
      <c r="F188" s="9" t="s">
        <v>10</v>
      </c>
    </row>
    <row r="190" spans="1:7" ht="15.75">
      <c r="B190" s="143" t="s">
        <v>123</v>
      </c>
      <c r="C190" s="143"/>
      <c r="D190" s="143"/>
      <c r="E190" s="143"/>
      <c r="F190" s="143"/>
    </row>
    <row r="191" spans="1:7" ht="15.75" customHeight="1">
      <c r="A191" s="144" t="s">
        <v>89</v>
      </c>
      <c r="B191" s="144"/>
      <c r="C191" s="144"/>
      <c r="D191" s="144"/>
      <c r="E191" s="144"/>
      <c r="F191" s="144"/>
      <c r="G191" s="144"/>
    </row>
    <row r="192" spans="1:7" ht="60">
      <c r="A192" s="68" t="s">
        <v>3</v>
      </c>
      <c r="B192" s="68" t="s">
        <v>90</v>
      </c>
      <c r="C192" s="68" t="s">
        <v>91</v>
      </c>
      <c r="D192" s="68" t="s">
        <v>92</v>
      </c>
      <c r="E192" s="68" t="s">
        <v>93</v>
      </c>
      <c r="F192" s="68" t="s">
        <v>94</v>
      </c>
      <c r="G192" s="68" t="s">
        <v>95</v>
      </c>
    </row>
    <row r="193" spans="1:7" ht="31.5">
      <c r="A193" s="64">
        <v>1</v>
      </c>
      <c r="B193" s="65" t="s">
        <v>96</v>
      </c>
      <c r="C193" s="72">
        <f>36995</f>
        <v>36995</v>
      </c>
      <c r="D193" s="72">
        <f>C193*0.302</f>
        <v>11172.49</v>
      </c>
      <c r="E193" s="72">
        <f>1979/12*60</f>
        <v>9895</v>
      </c>
      <c r="F193" s="72">
        <v>60</v>
      </c>
      <c r="G193" s="72">
        <f>(C193+D193)/E193*F193</f>
        <v>292.07169277412834</v>
      </c>
    </row>
    <row r="194" spans="1:7" ht="15.75">
      <c r="A194" s="65"/>
      <c r="B194" s="65" t="s">
        <v>97</v>
      </c>
      <c r="C194" s="72"/>
      <c r="D194" s="72"/>
      <c r="E194" s="72"/>
      <c r="F194" s="72"/>
      <c r="G194" s="80">
        <f>G193</f>
        <v>292.07169277412834</v>
      </c>
    </row>
    <row r="195" spans="1:7" ht="15" customHeight="1">
      <c r="A195" s="148" t="s">
        <v>98</v>
      </c>
      <c r="B195" s="148"/>
      <c r="C195" s="148"/>
      <c r="D195" s="148"/>
      <c r="E195" s="148"/>
      <c r="F195" s="148"/>
      <c r="G195" s="148"/>
    </row>
    <row r="196" spans="1:7" ht="15.75" customHeight="1">
      <c r="A196" s="146" t="s">
        <v>99</v>
      </c>
      <c r="B196" s="146"/>
      <c r="C196" s="146"/>
      <c r="D196" s="146"/>
      <c r="E196" s="146"/>
      <c r="F196" s="146"/>
      <c r="G196" s="146"/>
    </row>
    <row r="197" spans="1:7" ht="45">
      <c r="A197" s="68" t="s">
        <v>3</v>
      </c>
      <c r="B197" s="68" t="s">
        <v>100</v>
      </c>
      <c r="C197" s="68" t="s">
        <v>101</v>
      </c>
      <c r="D197" s="68" t="s">
        <v>102</v>
      </c>
      <c r="E197" s="68" t="s">
        <v>103</v>
      </c>
      <c r="F197" s="68" t="s">
        <v>117</v>
      </c>
      <c r="G197" s="69"/>
    </row>
    <row r="198" spans="1:7" ht="15.75">
      <c r="A198" s="64">
        <v>1</v>
      </c>
      <c r="B198" s="81" t="s">
        <v>105</v>
      </c>
      <c r="C198" s="65"/>
      <c r="D198" s="65"/>
      <c r="E198" s="65"/>
      <c r="F198" s="77"/>
      <c r="G198" s="69"/>
    </row>
    <row r="199" spans="1:7" ht="15.75">
      <c r="A199" s="65"/>
      <c r="B199" s="65" t="s">
        <v>97</v>
      </c>
      <c r="C199" s="65"/>
      <c r="D199" s="65"/>
      <c r="E199" s="65"/>
      <c r="F199" s="66">
        <f>F198</f>
        <v>0</v>
      </c>
      <c r="G199" s="69"/>
    </row>
    <row r="200" spans="1:7" ht="15.75">
      <c r="A200" s="69"/>
      <c r="B200" s="69"/>
      <c r="C200" s="69"/>
      <c r="D200" s="69"/>
      <c r="E200" s="69"/>
      <c r="F200" s="69"/>
      <c r="G200" s="69"/>
    </row>
    <row r="201" spans="1:7" ht="12.75" customHeight="1">
      <c r="A201" s="68" t="s">
        <v>3</v>
      </c>
      <c r="B201" s="147" t="s">
        <v>106</v>
      </c>
      <c r="C201" s="147"/>
      <c r="D201" s="147"/>
      <c r="E201" s="68" t="s">
        <v>107</v>
      </c>
      <c r="F201" s="69"/>
      <c r="G201" s="69"/>
    </row>
    <row r="202" spans="1:7" ht="12.75" customHeight="1">
      <c r="A202" s="64">
        <v>1</v>
      </c>
      <c r="B202" s="139" t="s">
        <v>108</v>
      </c>
      <c r="C202" s="139"/>
      <c r="D202" s="139"/>
      <c r="E202" s="72">
        <f>G194</f>
        <v>292.07169277412834</v>
      </c>
      <c r="F202" s="69"/>
      <c r="G202" s="69"/>
    </row>
    <row r="203" spans="1:7" ht="15.75" customHeight="1">
      <c r="A203" s="64">
        <v>2</v>
      </c>
      <c r="B203" s="139" t="s">
        <v>109</v>
      </c>
      <c r="C203" s="139"/>
      <c r="D203" s="139"/>
      <c r="E203" s="72">
        <f>F199</f>
        <v>0</v>
      </c>
      <c r="F203" s="69"/>
      <c r="G203" s="69"/>
    </row>
    <row r="204" spans="1:7" ht="15.75" customHeight="1">
      <c r="A204" s="65"/>
      <c r="B204" s="139" t="s">
        <v>97</v>
      </c>
      <c r="C204" s="139"/>
      <c r="D204" s="139"/>
      <c r="E204" s="72">
        <f>E202+E203</f>
        <v>292.07169277412834</v>
      </c>
      <c r="F204" s="69"/>
      <c r="G204" s="69"/>
    </row>
    <row r="205" spans="1:7" ht="15.75" customHeight="1">
      <c r="A205" s="65"/>
      <c r="B205" s="139" t="s">
        <v>110</v>
      </c>
      <c r="C205" s="139"/>
      <c r="D205" s="139"/>
      <c r="E205" s="72">
        <f>E204*0.02</f>
        <v>5.8414338554825669</v>
      </c>
      <c r="F205" s="69"/>
      <c r="G205" s="69"/>
    </row>
    <row r="206" spans="1:7" ht="15.75">
      <c r="A206" s="73"/>
      <c r="B206" s="140" t="s">
        <v>121</v>
      </c>
      <c r="C206" s="140"/>
      <c r="D206" s="140"/>
      <c r="E206" s="74">
        <f>E204+E205</f>
        <v>297.91312662961093</v>
      </c>
      <c r="F206" s="9" t="s">
        <v>10</v>
      </c>
    </row>
    <row r="208" spans="1:7" ht="15.75">
      <c r="B208" s="143" t="s">
        <v>124</v>
      </c>
      <c r="C208" s="143"/>
      <c r="D208" s="143"/>
      <c r="E208" s="143"/>
      <c r="F208" s="143"/>
    </row>
    <row r="209" spans="1:7" ht="15.75" customHeight="1">
      <c r="A209" s="144" t="s">
        <v>89</v>
      </c>
      <c r="B209" s="144"/>
      <c r="C209" s="144"/>
      <c r="D209" s="144"/>
      <c r="E209" s="144"/>
      <c r="F209" s="144"/>
      <c r="G209" s="144"/>
    </row>
    <row r="210" spans="1:7" ht="60">
      <c r="A210" s="68" t="s">
        <v>3</v>
      </c>
      <c r="B210" s="68" t="s">
        <v>90</v>
      </c>
      <c r="C210" s="68" t="s">
        <v>91</v>
      </c>
      <c r="D210" s="68" t="s">
        <v>92</v>
      </c>
      <c r="E210" s="68" t="s">
        <v>93</v>
      </c>
      <c r="F210" s="68" t="s">
        <v>94</v>
      </c>
      <c r="G210" s="68" t="s">
        <v>95</v>
      </c>
    </row>
    <row r="211" spans="1:7" ht="31.5">
      <c r="A211" s="64">
        <v>1</v>
      </c>
      <c r="B211" s="65" t="s">
        <v>96</v>
      </c>
      <c r="C211" s="72">
        <f>36995</f>
        <v>36995</v>
      </c>
      <c r="D211" s="72">
        <f>C211*0.302</f>
        <v>11172.49</v>
      </c>
      <c r="E211" s="72">
        <f>1979/12*60</f>
        <v>9895</v>
      </c>
      <c r="F211" s="72">
        <v>60</v>
      </c>
      <c r="G211" s="72">
        <f>(C211+D211)/E211*F211</f>
        <v>292.07169277412834</v>
      </c>
    </row>
    <row r="212" spans="1:7" ht="15.75">
      <c r="A212" s="65"/>
      <c r="B212" s="65" t="s">
        <v>97</v>
      </c>
      <c r="C212" s="72"/>
      <c r="D212" s="72"/>
      <c r="E212" s="72"/>
      <c r="F212" s="72"/>
      <c r="G212" s="80">
        <f>G211</f>
        <v>292.07169277412834</v>
      </c>
    </row>
    <row r="213" spans="1:7" ht="15" customHeight="1">
      <c r="A213" s="148" t="s">
        <v>98</v>
      </c>
      <c r="B213" s="148"/>
      <c r="C213" s="148"/>
      <c r="D213" s="148"/>
      <c r="E213" s="148"/>
      <c r="F213" s="148"/>
      <c r="G213" s="148"/>
    </row>
    <row r="214" spans="1:7" ht="15.75" customHeight="1">
      <c r="A214" s="146" t="s">
        <v>99</v>
      </c>
      <c r="B214" s="146"/>
      <c r="C214" s="146"/>
      <c r="D214" s="146"/>
      <c r="E214" s="146"/>
      <c r="F214" s="146"/>
      <c r="G214" s="146"/>
    </row>
    <row r="215" spans="1:7" ht="45">
      <c r="A215" s="68" t="s">
        <v>3</v>
      </c>
      <c r="B215" s="68" t="s">
        <v>100</v>
      </c>
      <c r="C215" s="68" t="s">
        <v>101</v>
      </c>
      <c r="D215" s="68" t="s">
        <v>102</v>
      </c>
      <c r="E215" s="68" t="s">
        <v>103</v>
      </c>
      <c r="F215" s="68" t="s">
        <v>117</v>
      </c>
      <c r="G215" s="69"/>
    </row>
    <row r="216" spans="1:7" ht="15.75">
      <c r="A216" s="64">
        <v>1</v>
      </c>
      <c r="B216" s="81" t="s">
        <v>105</v>
      </c>
      <c r="C216" s="65"/>
      <c r="D216" s="65"/>
      <c r="E216" s="65"/>
      <c r="F216" s="77"/>
      <c r="G216" s="69"/>
    </row>
    <row r="217" spans="1:7" ht="15.75">
      <c r="A217" s="65"/>
      <c r="B217" s="65" t="s">
        <v>97</v>
      </c>
      <c r="C217" s="65"/>
      <c r="D217" s="65"/>
      <c r="E217" s="65"/>
      <c r="F217" s="66">
        <f>F216</f>
        <v>0</v>
      </c>
      <c r="G217" s="69"/>
    </row>
    <row r="218" spans="1:7" ht="15.75">
      <c r="A218" s="69"/>
      <c r="B218" s="69"/>
      <c r="C218" s="69"/>
      <c r="D218" s="69"/>
      <c r="E218" s="69"/>
      <c r="F218" s="69"/>
      <c r="G218" s="69"/>
    </row>
    <row r="219" spans="1:7" ht="12.75" customHeight="1">
      <c r="A219" s="68" t="s">
        <v>3</v>
      </c>
      <c r="B219" s="147" t="s">
        <v>106</v>
      </c>
      <c r="C219" s="147"/>
      <c r="D219" s="147"/>
      <c r="E219" s="68" t="s">
        <v>107</v>
      </c>
      <c r="F219" s="69"/>
      <c r="G219" s="69"/>
    </row>
    <row r="220" spans="1:7" ht="15.75" customHeight="1">
      <c r="A220" s="64">
        <v>1</v>
      </c>
      <c r="B220" s="139" t="s">
        <v>108</v>
      </c>
      <c r="C220" s="139"/>
      <c r="D220" s="139"/>
      <c r="E220" s="72">
        <f>G212</f>
        <v>292.07169277412834</v>
      </c>
      <c r="F220" s="69"/>
      <c r="G220" s="69"/>
    </row>
    <row r="221" spans="1:7" ht="15.75" customHeight="1">
      <c r="A221" s="64">
        <v>2</v>
      </c>
      <c r="B221" s="139" t="s">
        <v>109</v>
      </c>
      <c r="C221" s="139"/>
      <c r="D221" s="139"/>
      <c r="E221" s="72">
        <f>F217</f>
        <v>0</v>
      </c>
      <c r="F221" s="69"/>
      <c r="G221" s="69"/>
    </row>
    <row r="222" spans="1:7" ht="15.75" customHeight="1">
      <c r="A222" s="65"/>
      <c r="B222" s="139" t="s">
        <v>97</v>
      </c>
      <c r="C222" s="139"/>
      <c r="D222" s="139"/>
      <c r="E222" s="72">
        <f>E220+E221</f>
        <v>292.07169277412834</v>
      </c>
      <c r="F222" s="69"/>
      <c r="G222" s="69"/>
    </row>
    <row r="223" spans="1:7" ht="15.75" customHeight="1">
      <c r="A223" s="65"/>
      <c r="B223" s="139" t="s">
        <v>110</v>
      </c>
      <c r="C223" s="139"/>
      <c r="D223" s="139"/>
      <c r="E223" s="72">
        <f>E222*0.02</f>
        <v>5.8414338554825669</v>
      </c>
      <c r="F223" s="69"/>
      <c r="G223" s="69"/>
    </row>
    <row r="224" spans="1:7" ht="15.75">
      <c r="A224" s="73"/>
      <c r="B224" s="140" t="s">
        <v>121</v>
      </c>
      <c r="C224" s="140"/>
      <c r="D224" s="140"/>
      <c r="E224" s="74">
        <f>E222+E223</f>
        <v>297.91312662961093</v>
      </c>
      <c r="F224" s="9" t="s">
        <v>10</v>
      </c>
    </row>
    <row r="226" spans="1:7" ht="15.75">
      <c r="B226" s="143" t="s">
        <v>125</v>
      </c>
      <c r="C226" s="143"/>
      <c r="D226" s="143"/>
      <c r="E226" s="143"/>
      <c r="F226" s="143"/>
    </row>
    <row r="227" spans="1:7" ht="15.75" customHeight="1">
      <c r="A227" s="144" t="s">
        <v>89</v>
      </c>
      <c r="B227" s="144"/>
      <c r="C227" s="144"/>
      <c r="D227" s="144"/>
      <c r="E227" s="144"/>
      <c r="F227" s="144"/>
      <c r="G227" s="144"/>
    </row>
    <row r="228" spans="1:7" ht="60">
      <c r="A228" s="68" t="s">
        <v>3</v>
      </c>
      <c r="B228" s="68" t="s">
        <v>90</v>
      </c>
      <c r="C228" s="68" t="s">
        <v>91</v>
      </c>
      <c r="D228" s="68" t="s">
        <v>92</v>
      </c>
      <c r="E228" s="68" t="s">
        <v>93</v>
      </c>
      <c r="F228" s="68" t="s">
        <v>94</v>
      </c>
      <c r="G228" s="68" t="s">
        <v>95</v>
      </c>
    </row>
    <row r="229" spans="1:7" ht="31.5">
      <c r="A229" s="64">
        <v>1</v>
      </c>
      <c r="B229" s="65" t="s">
        <v>96</v>
      </c>
      <c r="C229" s="72">
        <f>36995</f>
        <v>36995</v>
      </c>
      <c r="D229" s="72">
        <f>C229*0.302</f>
        <v>11172.49</v>
      </c>
      <c r="E229" s="72">
        <f>1979/12*60</f>
        <v>9895</v>
      </c>
      <c r="F229" s="72">
        <v>60</v>
      </c>
      <c r="G229" s="72">
        <f>(C229+D229)/E229*F229</f>
        <v>292.07169277412834</v>
      </c>
    </row>
    <row r="230" spans="1:7" ht="15.75">
      <c r="A230" s="65"/>
      <c r="B230" s="65" t="s">
        <v>97</v>
      </c>
      <c r="C230" s="72"/>
      <c r="D230" s="72"/>
      <c r="E230" s="72"/>
      <c r="F230" s="72"/>
      <c r="G230" s="80">
        <f>G229</f>
        <v>292.07169277412834</v>
      </c>
    </row>
    <row r="231" spans="1:7" ht="15" customHeight="1">
      <c r="A231" s="148" t="s">
        <v>98</v>
      </c>
      <c r="B231" s="148"/>
      <c r="C231" s="148"/>
      <c r="D231" s="148"/>
      <c r="E231" s="148"/>
      <c r="F231" s="148"/>
      <c r="G231" s="148"/>
    </row>
    <row r="232" spans="1:7" ht="15.75" customHeight="1">
      <c r="A232" s="146" t="s">
        <v>99</v>
      </c>
      <c r="B232" s="146"/>
      <c r="C232" s="146"/>
      <c r="D232" s="146"/>
      <c r="E232" s="146"/>
      <c r="F232" s="146"/>
      <c r="G232" s="146"/>
    </row>
    <row r="233" spans="1:7" ht="45">
      <c r="A233" s="68" t="s">
        <v>3</v>
      </c>
      <c r="B233" s="68" t="s">
        <v>100</v>
      </c>
      <c r="C233" s="68" t="s">
        <v>101</v>
      </c>
      <c r="D233" s="68" t="s">
        <v>102</v>
      </c>
      <c r="E233" s="68" t="s">
        <v>103</v>
      </c>
      <c r="F233" s="68" t="s">
        <v>117</v>
      </c>
      <c r="G233" s="69"/>
    </row>
    <row r="234" spans="1:7" ht="15.75">
      <c r="A234" s="64">
        <v>1</v>
      </c>
      <c r="B234" s="81" t="s">
        <v>105</v>
      </c>
      <c r="C234" s="65"/>
      <c r="D234" s="65"/>
      <c r="E234" s="65"/>
      <c r="F234" s="77"/>
      <c r="G234" s="69"/>
    </row>
    <row r="235" spans="1:7" ht="15.75">
      <c r="A235" s="65"/>
      <c r="B235" s="65" t="s">
        <v>97</v>
      </c>
      <c r="C235" s="65"/>
      <c r="D235" s="65"/>
      <c r="E235" s="65"/>
      <c r="F235" s="66">
        <f>F234</f>
        <v>0</v>
      </c>
      <c r="G235" s="69"/>
    </row>
    <row r="236" spans="1:7" ht="15.75">
      <c r="A236" s="69"/>
      <c r="B236" s="69"/>
      <c r="C236" s="69"/>
      <c r="D236" s="69"/>
      <c r="E236" s="69"/>
      <c r="F236" s="69"/>
      <c r="G236" s="69"/>
    </row>
    <row r="237" spans="1:7" ht="12.75" customHeight="1">
      <c r="A237" s="68" t="s">
        <v>3</v>
      </c>
      <c r="B237" s="147" t="s">
        <v>106</v>
      </c>
      <c r="C237" s="147"/>
      <c r="D237" s="147"/>
      <c r="E237" s="68" t="s">
        <v>107</v>
      </c>
      <c r="F237" s="69"/>
      <c r="G237" s="69"/>
    </row>
    <row r="238" spans="1:7" ht="12.75" customHeight="1">
      <c r="A238" s="64">
        <v>1</v>
      </c>
      <c r="B238" s="139" t="s">
        <v>108</v>
      </c>
      <c r="C238" s="139"/>
      <c r="D238" s="139"/>
      <c r="E238" s="72">
        <f>G230</f>
        <v>292.07169277412834</v>
      </c>
      <c r="F238" s="69"/>
      <c r="G238" s="69"/>
    </row>
    <row r="239" spans="1:7" ht="15.75" customHeight="1">
      <c r="A239" s="64">
        <v>2</v>
      </c>
      <c r="B239" s="139" t="s">
        <v>109</v>
      </c>
      <c r="C239" s="139"/>
      <c r="D239" s="139"/>
      <c r="E239" s="72">
        <f>F235</f>
        <v>0</v>
      </c>
      <c r="F239" s="69"/>
      <c r="G239" s="69"/>
    </row>
    <row r="240" spans="1:7" ht="15.75" customHeight="1">
      <c r="A240" s="65"/>
      <c r="B240" s="139" t="s">
        <v>97</v>
      </c>
      <c r="C240" s="139"/>
      <c r="D240" s="139"/>
      <c r="E240" s="72">
        <f>E238+E239</f>
        <v>292.07169277412834</v>
      </c>
      <c r="F240" s="69"/>
      <c r="G240" s="69"/>
    </row>
    <row r="241" spans="1:7" ht="15.75" customHeight="1">
      <c r="A241" s="65"/>
      <c r="B241" s="139" t="s">
        <v>110</v>
      </c>
      <c r="C241" s="139"/>
      <c r="D241" s="139"/>
      <c r="E241" s="72">
        <f>E240*0.02</f>
        <v>5.8414338554825669</v>
      </c>
      <c r="F241" s="69"/>
      <c r="G241" s="69"/>
    </row>
    <row r="242" spans="1:7" ht="15.75">
      <c r="A242" s="73"/>
      <c r="B242" s="140" t="s">
        <v>121</v>
      </c>
      <c r="C242" s="140"/>
      <c r="D242" s="140"/>
      <c r="E242" s="74">
        <f>E240+E241</f>
        <v>297.91312662961093</v>
      </c>
      <c r="F242" s="9" t="s">
        <v>10</v>
      </c>
    </row>
    <row r="244" spans="1:7" ht="15.75">
      <c r="B244" s="143" t="s">
        <v>126</v>
      </c>
      <c r="C244" s="143"/>
      <c r="D244" s="143"/>
      <c r="E244" s="143"/>
      <c r="F244" s="143"/>
    </row>
    <row r="245" spans="1:7" ht="15.75" customHeight="1">
      <c r="A245" s="144" t="s">
        <v>89</v>
      </c>
      <c r="B245" s="144"/>
      <c r="C245" s="144"/>
      <c r="D245" s="144"/>
      <c r="E245" s="144"/>
      <c r="F245" s="144"/>
      <c r="G245" s="144"/>
    </row>
    <row r="246" spans="1:7" ht="60">
      <c r="A246" s="68" t="s">
        <v>3</v>
      </c>
      <c r="B246" s="68" t="s">
        <v>90</v>
      </c>
      <c r="C246" s="68" t="s">
        <v>91</v>
      </c>
      <c r="D246" s="68" t="s">
        <v>92</v>
      </c>
      <c r="E246" s="68" t="s">
        <v>93</v>
      </c>
      <c r="F246" s="68" t="s">
        <v>94</v>
      </c>
      <c r="G246" s="68" t="s">
        <v>95</v>
      </c>
    </row>
    <row r="247" spans="1:7" ht="31.5">
      <c r="A247" s="64">
        <v>1</v>
      </c>
      <c r="B247" s="65" t="s">
        <v>96</v>
      </c>
      <c r="C247" s="72">
        <f>36995</f>
        <v>36995</v>
      </c>
      <c r="D247" s="72">
        <f>C247*0.302</f>
        <v>11172.49</v>
      </c>
      <c r="E247" s="72">
        <f>1979/12*60</f>
        <v>9895</v>
      </c>
      <c r="F247" s="72">
        <v>60</v>
      </c>
      <c r="G247" s="72">
        <f>(C247+D247)/E247*F247</f>
        <v>292.07169277412834</v>
      </c>
    </row>
    <row r="248" spans="1:7" ht="15.75">
      <c r="A248" s="65"/>
      <c r="B248" s="65" t="s">
        <v>97</v>
      </c>
      <c r="C248" s="72"/>
      <c r="D248" s="72"/>
      <c r="E248" s="72"/>
      <c r="F248" s="72"/>
      <c r="G248" s="80">
        <f>G247</f>
        <v>292.07169277412834</v>
      </c>
    </row>
    <row r="249" spans="1:7" ht="15" customHeight="1">
      <c r="A249" s="148" t="s">
        <v>98</v>
      </c>
      <c r="B249" s="148"/>
      <c r="C249" s="148"/>
      <c r="D249" s="148"/>
      <c r="E249" s="148"/>
      <c r="F249" s="148"/>
      <c r="G249" s="148"/>
    </row>
    <row r="250" spans="1:7" ht="15.75" customHeight="1">
      <c r="A250" s="146" t="s">
        <v>99</v>
      </c>
      <c r="B250" s="146"/>
      <c r="C250" s="146"/>
      <c r="D250" s="146"/>
      <c r="E250" s="146"/>
      <c r="F250" s="146"/>
      <c r="G250" s="146"/>
    </row>
    <row r="251" spans="1:7" ht="45">
      <c r="A251" s="68" t="s">
        <v>3</v>
      </c>
      <c r="B251" s="68" t="s">
        <v>100</v>
      </c>
      <c r="C251" s="68" t="s">
        <v>101</v>
      </c>
      <c r="D251" s="68" t="s">
        <v>102</v>
      </c>
      <c r="E251" s="68" t="s">
        <v>103</v>
      </c>
      <c r="F251" s="68" t="s">
        <v>117</v>
      </c>
      <c r="G251" s="69"/>
    </row>
    <row r="252" spans="1:7" ht="15.75">
      <c r="A252" s="64">
        <v>1</v>
      </c>
      <c r="B252" s="81" t="s">
        <v>105</v>
      </c>
      <c r="C252" s="65"/>
      <c r="D252" s="65"/>
      <c r="E252" s="65"/>
      <c r="F252" s="77"/>
      <c r="G252" s="69"/>
    </row>
    <row r="253" spans="1:7" ht="15.75">
      <c r="A253" s="65"/>
      <c r="B253" s="65" t="s">
        <v>97</v>
      </c>
      <c r="C253" s="65"/>
      <c r="D253" s="65"/>
      <c r="E253" s="65"/>
      <c r="F253" s="66">
        <f>F252</f>
        <v>0</v>
      </c>
      <c r="G253" s="69"/>
    </row>
    <row r="254" spans="1:7" ht="15.75">
      <c r="A254" s="69"/>
      <c r="B254" s="69"/>
      <c r="C254" s="69"/>
      <c r="D254" s="69"/>
      <c r="E254" s="69"/>
      <c r="F254" s="69"/>
      <c r="G254" s="69"/>
    </row>
    <row r="255" spans="1:7" ht="12.75" customHeight="1">
      <c r="A255" s="68" t="s">
        <v>3</v>
      </c>
      <c r="B255" s="147" t="s">
        <v>106</v>
      </c>
      <c r="C255" s="147"/>
      <c r="D255" s="147"/>
      <c r="E255" s="68" t="s">
        <v>107</v>
      </c>
      <c r="F255" s="69"/>
      <c r="G255" s="69"/>
    </row>
    <row r="256" spans="1:7" ht="12.75" customHeight="1">
      <c r="A256" s="64">
        <v>1</v>
      </c>
      <c r="B256" s="139" t="s">
        <v>108</v>
      </c>
      <c r="C256" s="139"/>
      <c r="D256" s="139"/>
      <c r="E256" s="72">
        <f>G248</f>
        <v>292.07169277412834</v>
      </c>
      <c r="F256" s="69"/>
      <c r="G256" s="69"/>
    </row>
    <row r="257" spans="1:7" ht="15.75" customHeight="1">
      <c r="A257" s="64">
        <v>2</v>
      </c>
      <c r="B257" s="139" t="s">
        <v>109</v>
      </c>
      <c r="C257" s="139"/>
      <c r="D257" s="139"/>
      <c r="E257" s="72">
        <f>F253</f>
        <v>0</v>
      </c>
      <c r="F257" s="69"/>
      <c r="G257" s="69"/>
    </row>
    <row r="258" spans="1:7" ht="15.75" customHeight="1">
      <c r="A258" s="65"/>
      <c r="B258" s="139" t="s">
        <v>97</v>
      </c>
      <c r="C258" s="139"/>
      <c r="D258" s="139"/>
      <c r="E258" s="72">
        <f>E256+E257</f>
        <v>292.07169277412834</v>
      </c>
      <c r="F258" s="69"/>
      <c r="G258" s="69"/>
    </row>
    <row r="259" spans="1:7" ht="15.75" customHeight="1">
      <c r="A259" s="65"/>
      <c r="B259" s="139" t="s">
        <v>110</v>
      </c>
      <c r="C259" s="139"/>
      <c r="D259" s="139"/>
      <c r="E259" s="72">
        <f>E258*0.02</f>
        <v>5.8414338554825669</v>
      </c>
      <c r="F259" s="69"/>
      <c r="G259" s="69"/>
    </row>
    <row r="260" spans="1:7" ht="15.75">
      <c r="A260" s="73"/>
      <c r="B260" s="140" t="s">
        <v>121</v>
      </c>
      <c r="C260" s="140"/>
      <c r="D260" s="140"/>
      <c r="E260" s="74">
        <f>E258+E259</f>
        <v>297.91312662961093</v>
      </c>
      <c r="F260" s="9" t="s">
        <v>10</v>
      </c>
    </row>
    <row r="262" spans="1:7" ht="15.75">
      <c r="B262" s="143" t="s">
        <v>127</v>
      </c>
      <c r="C262" s="143"/>
      <c r="D262" s="143"/>
      <c r="E262" s="143"/>
      <c r="F262" s="143"/>
    </row>
    <row r="263" spans="1:7" ht="15.75" customHeight="1">
      <c r="A263" s="144" t="s">
        <v>89</v>
      </c>
      <c r="B263" s="144"/>
      <c r="C263" s="144"/>
      <c r="D263" s="144"/>
      <c r="E263" s="144"/>
      <c r="F263" s="144"/>
      <c r="G263" s="144"/>
    </row>
    <row r="264" spans="1:7" ht="60">
      <c r="A264" s="68" t="s">
        <v>3</v>
      </c>
      <c r="B264" s="68" t="s">
        <v>90</v>
      </c>
      <c r="C264" s="68" t="s">
        <v>91</v>
      </c>
      <c r="D264" s="68" t="s">
        <v>92</v>
      </c>
      <c r="E264" s="68" t="s">
        <v>93</v>
      </c>
      <c r="F264" s="68" t="s">
        <v>94</v>
      </c>
      <c r="G264" s="68" t="s">
        <v>95</v>
      </c>
    </row>
    <row r="265" spans="1:7" ht="31.5">
      <c r="A265" s="64">
        <v>1</v>
      </c>
      <c r="B265" s="65" t="s">
        <v>96</v>
      </c>
      <c r="C265" s="72">
        <f>36995</f>
        <v>36995</v>
      </c>
      <c r="D265" s="72">
        <f>C265*0.302</f>
        <v>11172.49</v>
      </c>
      <c r="E265" s="72">
        <f>1979/12*60</f>
        <v>9895</v>
      </c>
      <c r="F265" s="72">
        <v>60</v>
      </c>
      <c r="G265" s="72">
        <f>(C265+D265)/E265*F265</f>
        <v>292.07169277412834</v>
      </c>
    </row>
    <row r="266" spans="1:7" ht="15.75">
      <c r="A266" s="65"/>
      <c r="B266" s="65" t="s">
        <v>97</v>
      </c>
      <c r="C266" s="72"/>
      <c r="D266" s="72"/>
      <c r="E266" s="72"/>
      <c r="F266" s="72"/>
      <c r="G266" s="80">
        <f>G265</f>
        <v>292.07169277412834</v>
      </c>
    </row>
    <row r="267" spans="1:7" ht="12.75" customHeight="1">
      <c r="A267" s="148" t="s">
        <v>98</v>
      </c>
      <c r="B267" s="148"/>
      <c r="C267" s="148"/>
      <c r="D267" s="148"/>
      <c r="E267" s="148"/>
      <c r="F267" s="148"/>
      <c r="G267" s="148"/>
    </row>
    <row r="268" spans="1:7" ht="15.75" customHeight="1">
      <c r="A268" s="146" t="s">
        <v>99</v>
      </c>
      <c r="B268" s="146"/>
      <c r="C268" s="146"/>
      <c r="D268" s="146"/>
      <c r="E268" s="146"/>
      <c r="F268" s="146"/>
      <c r="G268" s="146"/>
    </row>
    <row r="269" spans="1:7" ht="45">
      <c r="A269" s="68" t="s">
        <v>3</v>
      </c>
      <c r="B269" s="68" t="s">
        <v>100</v>
      </c>
      <c r="C269" s="68" t="s">
        <v>101</v>
      </c>
      <c r="D269" s="68" t="s">
        <v>102</v>
      </c>
      <c r="E269" s="68" t="s">
        <v>103</v>
      </c>
      <c r="F269" s="68" t="s">
        <v>117</v>
      </c>
      <c r="G269" s="69"/>
    </row>
    <row r="270" spans="1:7" ht="15.75">
      <c r="A270" s="64">
        <v>1</v>
      </c>
      <c r="B270" s="81" t="s">
        <v>105</v>
      </c>
      <c r="C270" s="65"/>
      <c r="D270" s="65"/>
      <c r="E270" s="65"/>
      <c r="F270" s="77"/>
      <c r="G270" s="69"/>
    </row>
    <row r="271" spans="1:7" ht="15.75">
      <c r="A271" s="65"/>
      <c r="B271" s="65" t="s">
        <v>97</v>
      </c>
      <c r="C271" s="65"/>
      <c r="D271" s="65"/>
      <c r="E271" s="65"/>
      <c r="F271" s="66">
        <f>F270</f>
        <v>0</v>
      </c>
      <c r="G271" s="69"/>
    </row>
    <row r="272" spans="1:7" ht="15.75">
      <c r="A272" s="69"/>
      <c r="B272" s="69"/>
      <c r="C272" s="69"/>
      <c r="D272" s="69"/>
      <c r="E272" s="69"/>
      <c r="F272" s="69"/>
      <c r="G272" s="69"/>
    </row>
    <row r="273" spans="1:7" ht="12.75" customHeight="1">
      <c r="A273" s="68" t="s">
        <v>3</v>
      </c>
      <c r="B273" s="147" t="s">
        <v>106</v>
      </c>
      <c r="C273" s="147"/>
      <c r="D273" s="147"/>
      <c r="E273" s="68" t="s">
        <v>107</v>
      </c>
      <c r="F273" s="69"/>
      <c r="G273" s="69"/>
    </row>
    <row r="274" spans="1:7" ht="15.75" customHeight="1">
      <c r="A274" s="64">
        <v>1</v>
      </c>
      <c r="B274" s="139" t="s">
        <v>108</v>
      </c>
      <c r="C274" s="139"/>
      <c r="D274" s="139"/>
      <c r="E274" s="72">
        <f>G266</f>
        <v>292.07169277412834</v>
      </c>
      <c r="F274" s="69"/>
      <c r="G274" s="69"/>
    </row>
    <row r="275" spans="1:7" ht="15.75" customHeight="1">
      <c r="A275" s="64">
        <v>2</v>
      </c>
      <c r="B275" s="139" t="s">
        <v>109</v>
      </c>
      <c r="C275" s="139"/>
      <c r="D275" s="139"/>
      <c r="E275" s="72">
        <f>F271</f>
        <v>0</v>
      </c>
      <c r="F275" s="69"/>
      <c r="G275" s="69"/>
    </row>
    <row r="276" spans="1:7" ht="15.75" customHeight="1">
      <c r="A276" s="65"/>
      <c r="B276" s="139" t="s">
        <v>97</v>
      </c>
      <c r="C276" s="139"/>
      <c r="D276" s="139"/>
      <c r="E276" s="72">
        <f>E274+E275</f>
        <v>292.07169277412834</v>
      </c>
      <c r="F276" s="69"/>
      <c r="G276" s="69"/>
    </row>
    <row r="277" spans="1:7" ht="15.75" customHeight="1">
      <c r="A277" s="65"/>
      <c r="B277" s="139" t="s">
        <v>110</v>
      </c>
      <c r="C277" s="139"/>
      <c r="D277" s="139"/>
      <c r="E277" s="72">
        <f>E276*0.02</f>
        <v>5.8414338554825669</v>
      </c>
      <c r="F277" s="69"/>
      <c r="G277" s="69"/>
    </row>
    <row r="278" spans="1:7" ht="15.75">
      <c r="A278" s="73"/>
      <c r="B278" s="140" t="s">
        <v>121</v>
      </c>
      <c r="C278" s="140"/>
      <c r="D278" s="140"/>
      <c r="E278" s="74">
        <f>E276+E277</f>
        <v>297.91312662961093</v>
      </c>
      <c r="F278" s="9" t="s">
        <v>10</v>
      </c>
    </row>
    <row r="280" spans="1:7" ht="15.75">
      <c r="B280" s="143" t="s">
        <v>128</v>
      </c>
      <c r="C280" s="143"/>
      <c r="D280" s="143"/>
      <c r="E280" s="143"/>
      <c r="F280" s="143"/>
    </row>
    <row r="281" spans="1:7" ht="15.75" customHeight="1">
      <c r="A281" s="144" t="s">
        <v>89</v>
      </c>
      <c r="B281" s="144"/>
      <c r="C281" s="144"/>
      <c r="D281" s="144"/>
      <c r="E281" s="144"/>
      <c r="F281" s="144"/>
      <c r="G281" s="144"/>
    </row>
    <row r="282" spans="1:7" ht="60">
      <c r="A282" s="68" t="s">
        <v>3</v>
      </c>
      <c r="B282" s="68" t="s">
        <v>90</v>
      </c>
      <c r="C282" s="68" t="s">
        <v>91</v>
      </c>
      <c r="D282" s="68" t="s">
        <v>92</v>
      </c>
      <c r="E282" s="68" t="s">
        <v>93</v>
      </c>
      <c r="F282" s="68" t="s">
        <v>94</v>
      </c>
      <c r="G282" s="68" t="s">
        <v>95</v>
      </c>
    </row>
    <row r="283" spans="1:7" ht="31.5">
      <c r="A283" s="64">
        <v>1</v>
      </c>
      <c r="B283" s="65" t="s">
        <v>96</v>
      </c>
      <c r="C283" s="72">
        <f>36995</f>
        <v>36995</v>
      </c>
      <c r="D283" s="72">
        <f>C283*0.302</f>
        <v>11172.49</v>
      </c>
      <c r="E283" s="72">
        <f>1979/12*60</f>
        <v>9895</v>
      </c>
      <c r="F283" s="72">
        <v>60</v>
      </c>
      <c r="G283" s="72">
        <f>(C283+D283)/E283*F283</f>
        <v>292.07169277412834</v>
      </c>
    </row>
    <row r="284" spans="1:7" ht="15.75">
      <c r="A284" s="65"/>
      <c r="B284" s="65" t="s">
        <v>97</v>
      </c>
      <c r="C284" s="72"/>
      <c r="D284" s="72"/>
      <c r="E284" s="72"/>
      <c r="F284" s="72"/>
      <c r="G284" s="80">
        <f>G283</f>
        <v>292.07169277412834</v>
      </c>
    </row>
    <row r="285" spans="1:7" ht="12.75" customHeight="1">
      <c r="A285" s="148" t="s">
        <v>98</v>
      </c>
      <c r="B285" s="148"/>
      <c r="C285" s="148"/>
      <c r="D285" s="148"/>
      <c r="E285" s="148"/>
      <c r="F285" s="148"/>
      <c r="G285" s="148"/>
    </row>
    <row r="286" spans="1:7" ht="12.75" customHeight="1">
      <c r="A286" s="146" t="s">
        <v>99</v>
      </c>
      <c r="B286" s="146"/>
      <c r="C286" s="146"/>
      <c r="D286" s="146"/>
      <c r="E286" s="146"/>
      <c r="F286" s="146"/>
      <c r="G286" s="146"/>
    </row>
    <row r="287" spans="1:7" ht="45">
      <c r="A287" s="68" t="s">
        <v>3</v>
      </c>
      <c r="B287" s="68" t="s">
        <v>100</v>
      </c>
      <c r="C287" s="68" t="s">
        <v>101</v>
      </c>
      <c r="D287" s="68" t="s">
        <v>102</v>
      </c>
      <c r="E287" s="68" t="s">
        <v>103</v>
      </c>
      <c r="F287" s="68" t="s">
        <v>117</v>
      </c>
      <c r="G287" s="69"/>
    </row>
    <row r="288" spans="1:7" ht="15.75">
      <c r="A288" s="64">
        <v>1</v>
      </c>
      <c r="B288" s="81" t="s">
        <v>105</v>
      </c>
      <c r="C288" s="65"/>
      <c r="D288" s="65"/>
      <c r="E288" s="65"/>
      <c r="F288" s="77"/>
      <c r="G288" s="69"/>
    </row>
    <row r="289" spans="1:7" ht="15.75">
      <c r="A289" s="65"/>
      <c r="B289" s="65" t="s">
        <v>97</v>
      </c>
      <c r="C289" s="65"/>
      <c r="D289" s="65"/>
      <c r="E289" s="65"/>
      <c r="F289" s="66">
        <f>F288</f>
        <v>0</v>
      </c>
      <c r="G289" s="69"/>
    </row>
    <row r="290" spans="1:7" ht="15.75">
      <c r="A290" s="69"/>
      <c r="B290" s="69"/>
      <c r="C290" s="69"/>
      <c r="D290" s="69"/>
      <c r="E290" s="69"/>
      <c r="F290" s="69"/>
      <c r="G290" s="69"/>
    </row>
    <row r="291" spans="1:7" ht="12.75" customHeight="1">
      <c r="A291" s="68" t="s">
        <v>3</v>
      </c>
      <c r="B291" s="147" t="s">
        <v>106</v>
      </c>
      <c r="C291" s="147"/>
      <c r="D291" s="147"/>
      <c r="E291" s="68" t="s">
        <v>107</v>
      </c>
      <c r="F291" s="69"/>
      <c r="G291" s="69"/>
    </row>
    <row r="292" spans="1:7" ht="12.75" customHeight="1">
      <c r="A292" s="64">
        <v>1</v>
      </c>
      <c r="B292" s="139" t="s">
        <v>108</v>
      </c>
      <c r="C292" s="139"/>
      <c r="D292" s="139"/>
      <c r="E292" s="72">
        <f>G284</f>
        <v>292.07169277412834</v>
      </c>
      <c r="F292" s="69"/>
      <c r="G292" s="69"/>
    </row>
    <row r="293" spans="1:7" ht="15.75" customHeight="1">
      <c r="A293" s="64">
        <v>2</v>
      </c>
      <c r="B293" s="139" t="s">
        <v>109</v>
      </c>
      <c r="C293" s="139"/>
      <c r="D293" s="139"/>
      <c r="E293" s="72">
        <f>F289</f>
        <v>0</v>
      </c>
      <c r="F293" s="69"/>
      <c r="G293" s="69"/>
    </row>
    <row r="294" spans="1:7" ht="15.75" customHeight="1">
      <c r="A294" s="65"/>
      <c r="B294" s="139" t="s">
        <v>97</v>
      </c>
      <c r="C294" s="139"/>
      <c r="D294" s="139"/>
      <c r="E294" s="72">
        <f>E292+E293</f>
        <v>292.07169277412834</v>
      </c>
      <c r="F294" s="69"/>
      <c r="G294" s="69"/>
    </row>
    <row r="295" spans="1:7" ht="15.75" customHeight="1">
      <c r="A295" s="65"/>
      <c r="B295" s="139" t="s">
        <v>110</v>
      </c>
      <c r="C295" s="139"/>
      <c r="D295" s="139"/>
      <c r="E295" s="72">
        <f>E294*0.02</f>
        <v>5.8414338554825669</v>
      </c>
      <c r="F295" s="69"/>
      <c r="G295" s="69"/>
    </row>
    <row r="296" spans="1:7" ht="15.75">
      <c r="A296" s="73"/>
      <c r="B296" s="140" t="s">
        <v>121</v>
      </c>
      <c r="C296" s="140"/>
      <c r="D296" s="140"/>
      <c r="E296" s="74">
        <f>E294+E295</f>
        <v>297.91312662961093</v>
      </c>
      <c r="F296" s="9" t="s">
        <v>10</v>
      </c>
    </row>
    <row r="298" spans="1:7" ht="15.75">
      <c r="B298" s="143" t="s">
        <v>129</v>
      </c>
      <c r="C298" s="143"/>
      <c r="D298" s="143"/>
      <c r="E298" s="143"/>
      <c r="F298" s="143"/>
    </row>
    <row r="299" spans="1:7" ht="15.75" customHeight="1">
      <c r="A299" s="144" t="s">
        <v>89</v>
      </c>
      <c r="B299" s="144"/>
      <c r="C299" s="144"/>
      <c r="D299" s="144"/>
      <c r="E299" s="144"/>
      <c r="F299" s="144"/>
      <c r="G299" s="144"/>
    </row>
    <row r="300" spans="1:7" ht="60">
      <c r="A300" s="68" t="s">
        <v>3</v>
      </c>
      <c r="B300" s="68" t="s">
        <v>90</v>
      </c>
      <c r="C300" s="68" t="s">
        <v>91</v>
      </c>
      <c r="D300" s="68" t="s">
        <v>92</v>
      </c>
      <c r="E300" s="68" t="s">
        <v>93</v>
      </c>
      <c r="F300" s="68" t="s">
        <v>94</v>
      </c>
      <c r="G300" s="68" t="s">
        <v>95</v>
      </c>
    </row>
    <row r="301" spans="1:7" ht="31.5">
      <c r="A301" s="64">
        <v>1</v>
      </c>
      <c r="B301" s="65" t="s">
        <v>96</v>
      </c>
      <c r="C301" s="72">
        <f>36995</f>
        <v>36995</v>
      </c>
      <c r="D301" s="72">
        <f>C301*0.302</f>
        <v>11172.49</v>
      </c>
      <c r="E301" s="72">
        <f>1979/12*60</f>
        <v>9895</v>
      </c>
      <c r="F301" s="72">
        <v>60</v>
      </c>
      <c r="G301" s="72">
        <f>(C301+D301)/E301*F301</f>
        <v>292.07169277412834</v>
      </c>
    </row>
    <row r="302" spans="1:7" ht="15.75">
      <c r="A302" s="65"/>
      <c r="B302" s="65" t="s">
        <v>97</v>
      </c>
      <c r="C302" s="72"/>
      <c r="D302" s="72"/>
      <c r="E302" s="72"/>
      <c r="F302" s="72"/>
      <c r="G302" s="80">
        <f>G301</f>
        <v>292.07169277412834</v>
      </c>
    </row>
    <row r="303" spans="1:7" ht="12.75" customHeight="1">
      <c r="A303" s="148" t="s">
        <v>98</v>
      </c>
      <c r="B303" s="148"/>
      <c r="C303" s="148"/>
      <c r="D303" s="148"/>
      <c r="E303" s="148"/>
      <c r="F303" s="148"/>
      <c r="G303" s="148"/>
    </row>
    <row r="304" spans="1:7" ht="12.75" customHeight="1">
      <c r="A304" s="146" t="s">
        <v>99</v>
      </c>
      <c r="B304" s="146"/>
      <c r="C304" s="146"/>
      <c r="D304" s="146"/>
      <c r="E304" s="146"/>
      <c r="F304" s="146"/>
      <c r="G304" s="146"/>
    </row>
    <row r="305" spans="1:7" ht="45">
      <c r="A305" s="68" t="s">
        <v>3</v>
      </c>
      <c r="B305" s="68" t="s">
        <v>100</v>
      </c>
      <c r="C305" s="68" t="s">
        <v>101</v>
      </c>
      <c r="D305" s="68" t="s">
        <v>102</v>
      </c>
      <c r="E305" s="68" t="s">
        <v>103</v>
      </c>
      <c r="F305" s="68" t="s">
        <v>117</v>
      </c>
      <c r="G305" s="69"/>
    </row>
    <row r="306" spans="1:7" ht="15.75">
      <c r="A306" s="64">
        <v>1</v>
      </c>
      <c r="B306" s="81" t="s">
        <v>105</v>
      </c>
      <c r="C306" s="65"/>
      <c r="D306" s="65"/>
      <c r="E306" s="65"/>
      <c r="F306" s="77"/>
      <c r="G306" s="69"/>
    </row>
    <row r="307" spans="1:7" ht="15.75">
      <c r="A307" s="65"/>
      <c r="B307" s="65" t="s">
        <v>97</v>
      </c>
      <c r="C307" s="65"/>
      <c r="D307" s="65"/>
      <c r="E307" s="65"/>
      <c r="F307" s="66">
        <f>F306</f>
        <v>0</v>
      </c>
      <c r="G307" s="69"/>
    </row>
    <row r="308" spans="1:7" ht="15.75">
      <c r="A308" s="69"/>
      <c r="B308" s="69"/>
      <c r="C308" s="69"/>
      <c r="D308" s="69"/>
      <c r="E308" s="69"/>
      <c r="F308" s="69"/>
      <c r="G308" s="69"/>
    </row>
    <row r="309" spans="1:7" ht="12.75" customHeight="1">
      <c r="A309" s="68" t="s">
        <v>3</v>
      </c>
      <c r="B309" s="147" t="s">
        <v>106</v>
      </c>
      <c r="C309" s="147"/>
      <c r="D309" s="147"/>
      <c r="E309" s="68" t="s">
        <v>107</v>
      </c>
      <c r="F309" s="69"/>
      <c r="G309" s="69"/>
    </row>
    <row r="310" spans="1:7" ht="15.75" customHeight="1">
      <c r="A310" s="64">
        <v>1</v>
      </c>
      <c r="B310" s="139" t="s">
        <v>108</v>
      </c>
      <c r="C310" s="139"/>
      <c r="D310" s="139"/>
      <c r="E310" s="72">
        <f>G302</f>
        <v>292.07169277412834</v>
      </c>
      <c r="F310" s="69"/>
      <c r="G310" s="69"/>
    </row>
    <row r="311" spans="1:7" ht="15.75" customHeight="1">
      <c r="A311" s="64">
        <v>2</v>
      </c>
      <c r="B311" s="139" t="s">
        <v>109</v>
      </c>
      <c r="C311" s="139"/>
      <c r="D311" s="139"/>
      <c r="E311" s="72">
        <f>F307</f>
        <v>0</v>
      </c>
      <c r="F311" s="69"/>
      <c r="G311" s="69"/>
    </row>
    <row r="312" spans="1:7" ht="15.75" customHeight="1">
      <c r="A312" s="65"/>
      <c r="B312" s="139" t="s">
        <v>97</v>
      </c>
      <c r="C312" s="139"/>
      <c r="D312" s="139"/>
      <c r="E312" s="72">
        <f>E310+E311</f>
        <v>292.07169277412834</v>
      </c>
      <c r="F312" s="69"/>
      <c r="G312" s="69"/>
    </row>
    <row r="313" spans="1:7" ht="15.75" customHeight="1">
      <c r="A313" s="65"/>
      <c r="B313" s="139" t="s">
        <v>110</v>
      </c>
      <c r="C313" s="139"/>
      <c r="D313" s="139"/>
      <c r="E313" s="72">
        <f>E312*0.02</f>
        <v>5.8414338554825669</v>
      </c>
      <c r="F313" s="69"/>
      <c r="G313" s="69"/>
    </row>
    <row r="314" spans="1:7" ht="15.75">
      <c r="A314" s="73"/>
      <c r="B314" s="140" t="s">
        <v>121</v>
      </c>
      <c r="C314" s="140"/>
      <c r="D314" s="140"/>
      <c r="E314" s="74">
        <f>E312+E313</f>
        <v>297.91312662961093</v>
      </c>
      <c r="F314" s="9" t="s">
        <v>10</v>
      </c>
    </row>
    <row r="316" spans="1:7" ht="15.75">
      <c r="B316" s="143" t="s">
        <v>130</v>
      </c>
      <c r="C316" s="143"/>
      <c r="D316" s="143"/>
      <c r="E316" s="143"/>
      <c r="F316" s="143"/>
    </row>
    <row r="317" spans="1:7" ht="15.75" customHeight="1">
      <c r="A317" s="144" t="s">
        <v>89</v>
      </c>
      <c r="B317" s="144"/>
      <c r="C317" s="144"/>
      <c r="D317" s="144"/>
      <c r="E317" s="144"/>
      <c r="F317" s="144"/>
      <c r="G317" s="144"/>
    </row>
    <row r="318" spans="1:7" ht="60">
      <c r="A318" s="68" t="s">
        <v>3</v>
      </c>
      <c r="B318" s="68" t="s">
        <v>90</v>
      </c>
      <c r="C318" s="68" t="s">
        <v>91</v>
      </c>
      <c r="D318" s="68" t="s">
        <v>92</v>
      </c>
      <c r="E318" s="68" t="s">
        <v>93</v>
      </c>
      <c r="F318" s="68" t="s">
        <v>94</v>
      </c>
      <c r="G318" s="68" t="s">
        <v>95</v>
      </c>
    </row>
    <row r="319" spans="1:7" ht="31.5">
      <c r="A319" s="64">
        <v>1</v>
      </c>
      <c r="B319" s="65" t="s">
        <v>96</v>
      </c>
      <c r="C319" s="72">
        <f>36995</f>
        <v>36995</v>
      </c>
      <c r="D319" s="72">
        <f>C319*0.302</f>
        <v>11172.49</v>
      </c>
      <c r="E319" s="72">
        <f>1979/12*60</f>
        <v>9895</v>
      </c>
      <c r="F319" s="72">
        <v>60</v>
      </c>
      <c r="G319" s="72">
        <f>(C319+D319)/E319*F319</f>
        <v>292.07169277412834</v>
      </c>
    </row>
    <row r="320" spans="1:7" ht="15.75">
      <c r="A320" s="65"/>
      <c r="B320" s="65" t="s">
        <v>97</v>
      </c>
      <c r="C320" s="72"/>
      <c r="D320" s="72"/>
      <c r="E320" s="72"/>
      <c r="F320" s="72"/>
      <c r="G320" s="80">
        <f>G319</f>
        <v>292.07169277412834</v>
      </c>
    </row>
    <row r="321" spans="1:7" ht="12.75" customHeight="1">
      <c r="A321" s="148" t="s">
        <v>98</v>
      </c>
      <c r="B321" s="148"/>
      <c r="C321" s="148"/>
      <c r="D321" s="148"/>
      <c r="E321" s="148"/>
      <c r="F321" s="148"/>
      <c r="G321" s="148"/>
    </row>
    <row r="322" spans="1:7" ht="12.75" customHeight="1">
      <c r="A322" s="146" t="s">
        <v>99</v>
      </c>
      <c r="B322" s="146"/>
      <c r="C322" s="146"/>
      <c r="D322" s="146"/>
      <c r="E322" s="146"/>
      <c r="F322" s="146"/>
      <c r="G322" s="146"/>
    </row>
    <row r="323" spans="1:7" ht="45">
      <c r="A323" s="68" t="s">
        <v>3</v>
      </c>
      <c r="B323" s="68" t="s">
        <v>100</v>
      </c>
      <c r="C323" s="68" t="s">
        <v>101</v>
      </c>
      <c r="D323" s="68" t="s">
        <v>102</v>
      </c>
      <c r="E323" s="68" t="s">
        <v>103</v>
      </c>
      <c r="F323" s="68" t="s">
        <v>117</v>
      </c>
      <c r="G323" s="69"/>
    </row>
    <row r="324" spans="1:7" ht="15.75">
      <c r="A324" s="64">
        <v>1</v>
      </c>
      <c r="B324" s="81" t="s">
        <v>105</v>
      </c>
      <c r="C324" s="65"/>
      <c r="D324" s="65"/>
      <c r="E324" s="65"/>
      <c r="F324" s="77"/>
      <c r="G324" s="69"/>
    </row>
    <row r="325" spans="1:7" ht="15.75">
      <c r="A325" s="65"/>
      <c r="B325" s="65" t="s">
        <v>97</v>
      </c>
      <c r="C325" s="65"/>
      <c r="D325" s="65"/>
      <c r="E325" s="65"/>
      <c r="F325" s="66">
        <f>F324</f>
        <v>0</v>
      </c>
      <c r="G325" s="69"/>
    </row>
    <row r="326" spans="1:7" ht="15.75">
      <c r="A326" s="69"/>
      <c r="B326" s="69"/>
      <c r="C326" s="69"/>
      <c r="D326" s="69"/>
      <c r="E326" s="69"/>
      <c r="F326" s="69"/>
      <c r="G326" s="69"/>
    </row>
    <row r="327" spans="1:7" ht="12.75" customHeight="1">
      <c r="A327" s="68" t="s">
        <v>3</v>
      </c>
      <c r="B327" s="147" t="s">
        <v>106</v>
      </c>
      <c r="C327" s="147"/>
      <c r="D327" s="147"/>
      <c r="E327" s="68" t="s">
        <v>107</v>
      </c>
      <c r="F327" s="69"/>
      <c r="G327" s="69"/>
    </row>
    <row r="328" spans="1:7" ht="12.75" customHeight="1">
      <c r="A328" s="64">
        <v>1</v>
      </c>
      <c r="B328" s="139" t="s">
        <v>108</v>
      </c>
      <c r="C328" s="139"/>
      <c r="D328" s="139"/>
      <c r="E328" s="72">
        <f>G320</f>
        <v>292.07169277412834</v>
      </c>
      <c r="F328" s="69"/>
      <c r="G328" s="69"/>
    </row>
    <row r="329" spans="1:7" ht="15.75" customHeight="1">
      <c r="A329" s="64">
        <v>2</v>
      </c>
      <c r="B329" s="139" t="s">
        <v>109</v>
      </c>
      <c r="C329" s="139"/>
      <c r="D329" s="139"/>
      <c r="E329" s="72">
        <f>F325</f>
        <v>0</v>
      </c>
      <c r="F329" s="69"/>
      <c r="G329" s="69"/>
    </row>
    <row r="330" spans="1:7" ht="15.75" customHeight="1">
      <c r="A330" s="65"/>
      <c r="B330" s="139" t="s">
        <v>97</v>
      </c>
      <c r="C330" s="139"/>
      <c r="D330" s="139"/>
      <c r="E330" s="72">
        <f>E328+E329</f>
        <v>292.07169277412834</v>
      </c>
      <c r="F330" s="69"/>
      <c r="G330" s="69"/>
    </row>
    <row r="331" spans="1:7" ht="15.75" customHeight="1">
      <c r="A331" s="65"/>
      <c r="B331" s="139" t="s">
        <v>110</v>
      </c>
      <c r="C331" s="139"/>
      <c r="D331" s="139"/>
      <c r="E331" s="72">
        <f>E330*0.02</f>
        <v>5.8414338554825669</v>
      </c>
      <c r="F331" s="69"/>
      <c r="G331" s="69"/>
    </row>
    <row r="332" spans="1:7" ht="15.75">
      <c r="A332" s="73"/>
      <c r="B332" s="140" t="s">
        <v>121</v>
      </c>
      <c r="C332" s="140"/>
      <c r="D332" s="140"/>
      <c r="E332" s="74">
        <f>E330+E331</f>
        <v>297.91312662961093</v>
      </c>
      <c r="F332" s="9" t="s">
        <v>10</v>
      </c>
    </row>
    <row r="334" spans="1:7" ht="15.75">
      <c r="B334" s="143" t="s">
        <v>131</v>
      </c>
      <c r="C334" s="143"/>
      <c r="D334" s="143"/>
      <c r="E334" s="143"/>
      <c r="F334" s="143"/>
    </row>
    <row r="335" spans="1:7" ht="15.75" customHeight="1">
      <c r="A335" s="144" t="s">
        <v>89</v>
      </c>
      <c r="B335" s="144"/>
      <c r="C335" s="144"/>
      <c r="D335" s="144"/>
      <c r="E335" s="144"/>
      <c r="F335" s="144"/>
      <c r="G335" s="144"/>
    </row>
    <row r="336" spans="1:7" ht="60">
      <c r="A336" s="68" t="s">
        <v>3</v>
      </c>
      <c r="B336" s="68" t="s">
        <v>90</v>
      </c>
      <c r="C336" s="68" t="s">
        <v>91</v>
      </c>
      <c r="D336" s="68" t="s">
        <v>92</v>
      </c>
      <c r="E336" s="68" t="s">
        <v>93</v>
      </c>
      <c r="F336" s="68" t="s">
        <v>94</v>
      </c>
      <c r="G336" s="68" t="s">
        <v>95</v>
      </c>
    </row>
    <row r="337" spans="1:7" ht="31.5">
      <c r="A337" s="64">
        <v>1</v>
      </c>
      <c r="B337" s="65" t="s">
        <v>96</v>
      </c>
      <c r="C337" s="72">
        <f>36995</f>
        <v>36995</v>
      </c>
      <c r="D337" s="72">
        <f>C337*0.302</f>
        <v>11172.49</v>
      </c>
      <c r="E337" s="72">
        <f>1979/12*60</f>
        <v>9895</v>
      </c>
      <c r="F337" s="72">
        <v>60</v>
      </c>
      <c r="G337" s="72">
        <f>(C337+D337)/E337*F337</f>
        <v>292.07169277412834</v>
      </c>
    </row>
    <row r="338" spans="1:7" ht="15.75">
      <c r="A338" s="65"/>
      <c r="B338" s="65" t="s">
        <v>97</v>
      </c>
      <c r="C338" s="72"/>
      <c r="D338" s="72"/>
      <c r="E338" s="72"/>
      <c r="F338" s="72"/>
      <c r="G338" s="80">
        <f>G337</f>
        <v>292.07169277412834</v>
      </c>
    </row>
    <row r="339" spans="1:7" ht="12.75" customHeight="1">
      <c r="A339" s="148" t="s">
        <v>98</v>
      </c>
      <c r="B339" s="148"/>
      <c r="C339" s="148"/>
      <c r="D339" s="148"/>
      <c r="E339" s="148"/>
      <c r="F339" s="148"/>
      <c r="G339" s="148"/>
    </row>
    <row r="340" spans="1:7" ht="12.75" customHeight="1">
      <c r="A340" s="146" t="s">
        <v>99</v>
      </c>
      <c r="B340" s="146"/>
      <c r="C340" s="146"/>
      <c r="D340" s="146"/>
      <c r="E340" s="146"/>
      <c r="F340" s="146"/>
      <c r="G340" s="146"/>
    </row>
    <row r="341" spans="1:7" ht="45">
      <c r="A341" s="68" t="s">
        <v>3</v>
      </c>
      <c r="B341" s="68" t="s">
        <v>100</v>
      </c>
      <c r="C341" s="68" t="s">
        <v>101</v>
      </c>
      <c r="D341" s="68" t="s">
        <v>102</v>
      </c>
      <c r="E341" s="68" t="s">
        <v>103</v>
      </c>
      <c r="F341" s="68" t="s">
        <v>117</v>
      </c>
      <c r="G341" s="69"/>
    </row>
    <row r="342" spans="1:7" ht="15.75">
      <c r="A342" s="64">
        <v>1</v>
      </c>
      <c r="B342" s="81" t="s">
        <v>105</v>
      </c>
      <c r="C342" s="65"/>
      <c r="D342" s="65"/>
      <c r="E342" s="65"/>
      <c r="F342" s="77"/>
      <c r="G342" s="69"/>
    </row>
    <row r="343" spans="1:7" ht="15.75">
      <c r="A343" s="65"/>
      <c r="B343" s="65" t="s">
        <v>97</v>
      </c>
      <c r="C343" s="65"/>
      <c r="D343" s="65"/>
      <c r="E343" s="65"/>
      <c r="F343" s="66">
        <f>F342</f>
        <v>0</v>
      </c>
      <c r="G343" s="69"/>
    </row>
    <row r="344" spans="1:7" ht="15.75">
      <c r="A344" s="69"/>
      <c r="B344" s="69"/>
      <c r="C344" s="69"/>
      <c r="D344" s="69"/>
      <c r="E344" s="69"/>
      <c r="F344" s="69"/>
      <c r="G344" s="69"/>
    </row>
    <row r="345" spans="1:7" ht="12.75" customHeight="1">
      <c r="A345" s="68" t="s">
        <v>3</v>
      </c>
      <c r="B345" s="147" t="s">
        <v>106</v>
      </c>
      <c r="C345" s="147"/>
      <c r="D345" s="147"/>
      <c r="E345" s="68" t="s">
        <v>107</v>
      </c>
      <c r="F345" s="69"/>
      <c r="G345" s="69"/>
    </row>
    <row r="346" spans="1:7" ht="12.75" customHeight="1">
      <c r="A346" s="64">
        <v>1</v>
      </c>
      <c r="B346" s="139" t="s">
        <v>108</v>
      </c>
      <c r="C346" s="139"/>
      <c r="D346" s="139"/>
      <c r="E346" s="72">
        <f>G338</f>
        <v>292.07169277412834</v>
      </c>
      <c r="F346" s="69"/>
      <c r="G346" s="69"/>
    </row>
    <row r="347" spans="1:7" ht="15.75" customHeight="1">
      <c r="A347" s="64">
        <v>2</v>
      </c>
      <c r="B347" s="139" t="s">
        <v>109</v>
      </c>
      <c r="C347" s="139"/>
      <c r="D347" s="139"/>
      <c r="E347" s="72">
        <f>F343</f>
        <v>0</v>
      </c>
      <c r="F347" s="69"/>
      <c r="G347" s="69"/>
    </row>
    <row r="348" spans="1:7" ht="15.75" customHeight="1">
      <c r="A348" s="65"/>
      <c r="B348" s="139" t="s">
        <v>97</v>
      </c>
      <c r="C348" s="139"/>
      <c r="D348" s="139"/>
      <c r="E348" s="72">
        <f>E346+E347</f>
        <v>292.07169277412834</v>
      </c>
      <c r="F348" s="69"/>
      <c r="G348" s="69"/>
    </row>
    <row r="349" spans="1:7" ht="15.75" customHeight="1">
      <c r="A349" s="65"/>
      <c r="B349" s="139" t="s">
        <v>110</v>
      </c>
      <c r="C349" s="139"/>
      <c r="D349" s="139"/>
      <c r="E349" s="72">
        <f>E348*0.02</f>
        <v>5.8414338554825669</v>
      </c>
      <c r="F349" s="69"/>
      <c r="G349" s="69"/>
    </row>
    <row r="350" spans="1:7" ht="15.75">
      <c r="A350" s="73"/>
      <c r="B350" s="140" t="s">
        <v>121</v>
      </c>
      <c r="C350" s="140"/>
      <c r="D350" s="140"/>
      <c r="E350" s="74">
        <f>E348+E349</f>
        <v>297.91312662961093</v>
      </c>
      <c r="F350" s="9" t="s">
        <v>10</v>
      </c>
    </row>
    <row r="353" spans="1:7" ht="15.75">
      <c r="B353" s="143" t="s">
        <v>132</v>
      </c>
      <c r="C353" s="143"/>
      <c r="D353" s="143"/>
      <c r="E353" s="143"/>
      <c r="F353" s="143"/>
    </row>
    <row r="354" spans="1:7" ht="15.75" customHeight="1">
      <c r="A354" s="144" t="s">
        <v>89</v>
      </c>
      <c r="B354" s="144"/>
      <c r="C354" s="144"/>
      <c r="D354" s="144"/>
      <c r="E354" s="144"/>
      <c r="F354" s="144"/>
      <c r="G354" s="144"/>
    </row>
    <row r="355" spans="1:7" ht="60">
      <c r="A355" s="68" t="s">
        <v>3</v>
      </c>
      <c r="B355" s="68" t="s">
        <v>90</v>
      </c>
      <c r="C355" s="68" t="s">
        <v>91</v>
      </c>
      <c r="D355" s="68" t="s">
        <v>92</v>
      </c>
      <c r="E355" s="68" t="s">
        <v>93</v>
      </c>
      <c r="F355" s="68" t="s">
        <v>94</v>
      </c>
      <c r="G355" s="68" t="s">
        <v>95</v>
      </c>
    </row>
    <row r="356" spans="1:7" ht="31.5">
      <c r="A356" s="64">
        <v>1</v>
      </c>
      <c r="B356" s="65" t="s">
        <v>96</v>
      </c>
      <c r="C356" s="72">
        <f>36995</f>
        <v>36995</v>
      </c>
      <c r="D356" s="72">
        <f>C356*0.302</f>
        <v>11172.49</v>
      </c>
      <c r="E356" s="72">
        <f>1979/12*60</f>
        <v>9895</v>
      </c>
      <c r="F356" s="72">
        <v>60</v>
      </c>
      <c r="G356" s="72">
        <f>(C356+D356)/E356*F356</f>
        <v>292.07169277412834</v>
      </c>
    </row>
    <row r="357" spans="1:7" ht="15.75">
      <c r="A357" s="65"/>
      <c r="B357" s="65" t="s">
        <v>97</v>
      </c>
      <c r="C357" s="72"/>
      <c r="D357" s="72"/>
      <c r="E357" s="72"/>
      <c r="F357" s="72"/>
      <c r="G357" s="80">
        <f>G356</f>
        <v>292.07169277412834</v>
      </c>
    </row>
    <row r="358" spans="1:7" ht="12.75" customHeight="1">
      <c r="A358" s="148" t="s">
        <v>98</v>
      </c>
      <c r="B358" s="148"/>
      <c r="C358" s="148"/>
      <c r="D358" s="148"/>
      <c r="E358" s="148"/>
      <c r="F358" s="148"/>
      <c r="G358" s="148"/>
    </row>
    <row r="359" spans="1:7" ht="12.75" customHeight="1">
      <c r="A359" s="146" t="s">
        <v>99</v>
      </c>
      <c r="B359" s="146"/>
      <c r="C359" s="146"/>
      <c r="D359" s="146"/>
      <c r="E359" s="146"/>
      <c r="F359" s="146"/>
      <c r="G359" s="146"/>
    </row>
    <row r="360" spans="1:7" ht="45">
      <c r="A360" s="68" t="s">
        <v>3</v>
      </c>
      <c r="B360" s="68" t="s">
        <v>100</v>
      </c>
      <c r="C360" s="68" t="s">
        <v>101</v>
      </c>
      <c r="D360" s="68" t="s">
        <v>102</v>
      </c>
      <c r="E360" s="68" t="s">
        <v>103</v>
      </c>
      <c r="F360" s="68" t="s">
        <v>117</v>
      </c>
      <c r="G360" s="69"/>
    </row>
    <row r="361" spans="1:7" ht="15.75">
      <c r="A361" s="64">
        <v>1</v>
      </c>
      <c r="B361" s="81" t="s">
        <v>105</v>
      </c>
      <c r="C361" s="65"/>
      <c r="D361" s="65"/>
      <c r="E361" s="65"/>
      <c r="F361" s="77"/>
      <c r="G361" s="69"/>
    </row>
    <row r="362" spans="1:7" ht="15.75">
      <c r="A362" s="65"/>
      <c r="B362" s="65" t="s">
        <v>97</v>
      </c>
      <c r="C362" s="65"/>
      <c r="D362" s="65"/>
      <c r="E362" s="65"/>
      <c r="F362" s="66">
        <f>F361</f>
        <v>0</v>
      </c>
      <c r="G362" s="69"/>
    </row>
    <row r="363" spans="1:7" ht="15.75">
      <c r="A363" s="69"/>
      <c r="B363" s="69"/>
      <c r="C363" s="69"/>
      <c r="D363" s="69"/>
      <c r="E363" s="69"/>
      <c r="F363" s="69"/>
      <c r="G363" s="69"/>
    </row>
    <row r="364" spans="1:7" ht="12.75" customHeight="1">
      <c r="A364" s="68" t="s">
        <v>3</v>
      </c>
      <c r="B364" s="147" t="s">
        <v>106</v>
      </c>
      <c r="C364" s="147"/>
      <c r="D364" s="147"/>
      <c r="E364" s="68" t="s">
        <v>107</v>
      </c>
      <c r="F364" s="69"/>
      <c r="G364" s="69"/>
    </row>
    <row r="365" spans="1:7" ht="12.75" customHeight="1">
      <c r="A365" s="64">
        <v>1</v>
      </c>
      <c r="B365" s="139" t="s">
        <v>108</v>
      </c>
      <c r="C365" s="139"/>
      <c r="D365" s="139"/>
      <c r="E365" s="72">
        <f>G357</f>
        <v>292.07169277412834</v>
      </c>
      <c r="F365" s="69"/>
      <c r="G365" s="69"/>
    </row>
    <row r="366" spans="1:7" ht="15.75" customHeight="1">
      <c r="A366" s="64">
        <v>2</v>
      </c>
      <c r="B366" s="139" t="s">
        <v>109</v>
      </c>
      <c r="C366" s="139"/>
      <c r="D366" s="139"/>
      <c r="E366" s="72">
        <f>F362</f>
        <v>0</v>
      </c>
      <c r="F366" s="69"/>
      <c r="G366" s="69"/>
    </row>
    <row r="367" spans="1:7" ht="15.75" customHeight="1">
      <c r="A367" s="65"/>
      <c r="B367" s="139" t="s">
        <v>97</v>
      </c>
      <c r="C367" s="139"/>
      <c r="D367" s="139"/>
      <c r="E367" s="72">
        <f>E365+E366</f>
        <v>292.07169277412834</v>
      </c>
      <c r="F367" s="69"/>
      <c r="G367" s="69"/>
    </row>
    <row r="368" spans="1:7" ht="15.75" customHeight="1">
      <c r="A368" s="65"/>
      <c r="B368" s="139" t="s">
        <v>110</v>
      </c>
      <c r="C368" s="139"/>
      <c r="D368" s="139"/>
      <c r="E368" s="72">
        <f>E367*0.02</f>
        <v>5.8414338554825669</v>
      </c>
      <c r="F368" s="69"/>
      <c r="G368" s="69"/>
    </row>
    <row r="369" spans="1:7" ht="15.75">
      <c r="A369" s="73"/>
      <c r="B369" s="140" t="s">
        <v>121</v>
      </c>
      <c r="C369" s="140"/>
      <c r="D369" s="140"/>
      <c r="E369" s="74">
        <f>E367+E368</f>
        <v>297.91312662961093</v>
      </c>
      <c r="F369" s="9" t="s">
        <v>10</v>
      </c>
    </row>
    <row r="371" spans="1:7" ht="15.75">
      <c r="B371" s="143" t="s">
        <v>133</v>
      </c>
      <c r="C371" s="143"/>
      <c r="D371" s="143"/>
      <c r="E371" s="143"/>
      <c r="F371" s="143"/>
    </row>
    <row r="372" spans="1:7" ht="15.75" customHeight="1">
      <c r="A372" s="144" t="s">
        <v>89</v>
      </c>
      <c r="B372" s="144"/>
      <c r="C372" s="144"/>
      <c r="D372" s="144"/>
      <c r="E372" s="144"/>
      <c r="F372" s="144"/>
      <c r="G372" s="144"/>
    </row>
    <row r="373" spans="1:7" ht="60">
      <c r="A373" s="68" t="s">
        <v>3</v>
      </c>
      <c r="B373" s="68" t="s">
        <v>90</v>
      </c>
      <c r="C373" s="68" t="s">
        <v>91</v>
      </c>
      <c r="D373" s="68" t="s">
        <v>92</v>
      </c>
      <c r="E373" s="68" t="s">
        <v>93</v>
      </c>
      <c r="F373" s="68" t="s">
        <v>94</v>
      </c>
      <c r="G373" s="68" t="s">
        <v>95</v>
      </c>
    </row>
    <row r="374" spans="1:7" ht="31.5">
      <c r="A374" s="64">
        <v>1</v>
      </c>
      <c r="B374" s="65" t="s">
        <v>96</v>
      </c>
      <c r="C374" s="72">
        <f>36995</f>
        <v>36995</v>
      </c>
      <c r="D374" s="72">
        <f>C374*0.302</f>
        <v>11172.49</v>
      </c>
      <c r="E374" s="72">
        <f>1979/12*60</f>
        <v>9895</v>
      </c>
      <c r="F374" s="72">
        <v>60</v>
      </c>
      <c r="G374" s="72">
        <f>(C374+D374)/E374*F374</f>
        <v>292.07169277412834</v>
      </c>
    </row>
    <row r="375" spans="1:7" ht="15.75">
      <c r="A375" s="65"/>
      <c r="B375" s="65" t="s">
        <v>97</v>
      </c>
      <c r="C375" s="72"/>
      <c r="D375" s="72"/>
      <c r="E375" s="72"/>
      <c r="F375" s="72"/>
      <c r="G375" s="80">
        <f>G374</f>
        <v>292.07169277412834</v>
      </c>
    </row>
    <row r="376" spans="1:7" ht="12.75" customHeight="1">
      <c r="A376" s="148" t="s">
        <v>98</v>
      </c>
      <c r="B376" s="148"/>
      <c r="C376" s="148"/>
      <c r="D376" s="148"/>
      <c r="E376" s="148"/>
      <c r="F376" s="148"/>
      <c r="G376" s="148"/>
    </row>
    <row r="377" spans="1:7" ht="15.75" customHeight="1">
      <c r="A377" s="146" t="s">
        <v>99</v>
      </c>
      <c r="B377" s="146"/>
      <c r="C377" s="146"/>
      <c r="D377" s="146"/>
      <c r="E377" s="146"/>
      <c r="F377" s="146"/>
      <c r="G377" s="146"/>
    </row>
    <row r="378" spans="1:7" ht="45">
      <c r="A378" s="68" t="s">
        <v>3</v>
      </c>
      <c r="B378" s="68" t="s">
        <v>100</v>
      </c>
      <c r="C378" s="68" t="s">
        <v>101</v>
      </c>
      <c r="D378" s="68" t="s">
        <v>102</v>
      </c>
      <c r="E378" s="68" t="s">
        <v>103</v>
      </c>
      <c r="F378" s="68" t="s">
        <v>117</v>
      </c>
      <c r="G378" s="69"/>
    </row>
    <row r="379" spans="1:7" ht="15.75">
      <c r="A379" s="64">
        <v>1</v>
      </c>
      <c r="B379" s="81" t="s">
        <v>105</v>
      </c>
      <c r="C379" s="65"/>
      <c r="D379" s="65"/>
      <c r="E379" s="65"/>
      <c r="F379" s="77"/>
      <c r="G379" s="69"/>
    </row>
    <row r="380" spans="1:7" ht="15.75">
      <c r="A380" s="65"/>
      <c r="B380" s="65" t="s">
        <v>97</v>
      </c>
      <c r="C380" s="65"/>
      <c r="D380" s="65"/>
      <c r="E380" s="65"/>
      <c r="F380" s="66">
        <f>F379</f>
        <v>0</v>
      </c>
      <c r="G380" s="69"/>
    </row>
    <row r="381" spans="1:7" ht="15.75">
      <c r="A381" s="69"/>
      <c r="B381" s="69"/>
      <c r="C381" s="69"/>
      <c r="D381" s="69"/>
      <c r="E381" s="69"/>
      <c r="F381" s="69"/>
      <c r="G381" s="69"/>
    </row>
    <row r="382" spans="1:7" ht="30" customHeight="1">
      <c r="A382" s="68" t="s">
        <v>3</v>
      </c>
      <c r="B382" s="147" t="s">
        <v>106</v>
      </c>
      <c r="C382" s="147"/>
      <c r="D382" s="147"/>
      <c r="E382" s="68" t="s">
        <v>107</v>
      </c>
      <c r="F382" s="69"/>
      <c r="G382" s="69"/>
    </row>
    <row r="383" spans="1:7" ht="15.75" customHeight="1">
      <c r="A383" s="64">
        <v>1</v>
      </c>
      <c r="B383" s="139" t="s">
        <v>108</v>
      </c>
      <c r="C383" s="139"/>
      <c r="D383" s="139"/>
      <c r="E383" s="72">
        <f>G375</f>
        <v>292.07169277412834</v>
      </c>
      <c r="F383" s="69"/>
      <c r="G383" s="69"/>
    </row>
    <row r="384" spans="1:7" ht="15.75" customHeight="1">
      <c r="A384" s="64">
        <v>2</v>
      </c>
      <c r="B384" s="139" t="s">
        <v>109</v>
      </c>
      <c r="C384" s="139"/>
      <c r="D384" s="139"/>
      <c r="E384" s="72">
        <f>F380</f>
        <v>0</v>
      </c>
      <c r="F384" s="69"/>
      <c r="G384" s="69"/>
    </row>
    <row r="385" spans="1:7" ht="15.75" customHeight="1">
      <c r="A385" s="65"/>
      <c r="B385" s="139" t="s">
        <v>97</v>
      </c>
      <c r="C385" s="139"/>
      <c r="D385" s="139"/>
      <c r="E385" s="72">
        <f>E383+E384</f>
        <v>292.07169277412834</v>
      </c>
      <c r="F385" s="69"/>
      <c r="G385" s="69"/>
    </row>
    <row r="386" spans="1:7" ht="15.75" customHeight="1">
      <c r="A386" s="65"/>
      <c r="B386" s="139" t="s">
        <v>110</v>
      </c>
      <c r="C386" s="139"/>
      <c r="D386" s="139"/>
      <c r="E386" s="72">
        <f>E385*0.02</f>
        <v>5.8414338554825669</v>
      </c>
      <c r="F386" s="69"/>
      <c r="G386" s="69"/>
    </row>
    <row r="387" spans="1:7" ht="15.75">
      <c r="A387" s="73"/>
      <c r="B387" s="140" t="s">
        <v>121</v>
      </c>
      <c r="C387" s="140"/>
      <c r="D387" s="140"/>
      <c r="E387" s="74">
        <f>E385+E386</f>
        <v>297.91312662961093</v>
      </c>
      <c r="F387" s="9" t="s">
        <v>10</v>
      </c>
    </row>
    <row r="389" spans="1:7" ht="15.75">
      <c r="B389" s="143" t="s">
        <v>134</v>
      </c>
      <c r="C389" s="143"/>
      <c r="D389" s="143"/>
      <c r="E389" s="143"/>
      <c r="F389" s="143"/>
    </row>
    <row r="390" spans="1:7" ht="15.75" customHeight="1">
      <c r="A390" s="144" t="s">
        <v>89</v>
      </c>
      <c r="B390" s="144"/>
      <c r="C390" s="144"/>
      <c r="D390" s="144"/>
      <c r="E390" s="144"/>
      <c r="F390" s="144"/>
      <c r="G390" s="144"/>
    </row>
    <row r="391" spans="1:7" ht="60">
      <c r="A391" s="68" t="s">
        <v>3</v>
      </c>
      <c r="B391" s="68" t="s">
        <v>90</v>
      </c>
      <c r="C391" s="68" t="s">
        <v>91</v>
      </c>
      <c r="D391" s="68" t="s">
        <v>92</v>
      </c>
      <c r="E391" s="68" t="s">
        <v>93</v>
      </c>
      <c r="F391" s="68" t="s">
        <v>94</v>
      </c>
      <c r="G391" s="68" t="s">
        <v>95</v>
      </c>
    </row>
    <row r="392" spans="1:7" ht="31.5">
      <c r="A392" s="64">
        <v>1</v>
      </c>
      <c r="B392" s="65" t="s">
        <v>96</v>
      </c>
      <c r="C392" s="72">
        <f>36995</f>
        <v>36995</v>
      </c>
      <c r="D392" s="72">
        <f>C392*0.302</f>
        <v>11172.49</v>
      </c>
      <c r="E392" s="72">
        <f>1979/12*60</f>
        <v>9895</v>
      </c>
      <c r="F392" s="72">
        <v>60</v>
      </c>
      <c r="G392" s="72">
        <f>(C392+D392)/E392*F392</f>
        <v>292.07169277412834</v>
      </c>
    </row>
    <row r="393" spans="1:7" ht="15.75">
      <c r="A393" s="65"/>
      <c r="B393" s="65" t="s">
        <v>97</v>
      </c>
      <c r="C393" s="72"/>
      <c r="D393" s="72"/>
      <c r="E393" s="72"/>
      <c r="F393" s="72"/>
      <c r="G393" s="80">
        <f>G392</f>
        <v>292.07169277412834</v>
      </c>
    </row>
    <row r="394" spans="1:7" ht="12.75" customHeight="1">
      <c r="A394" s="148" t="s">
        <v>98</v>
      </c>
      <c r="B394" s="148"/>
      <c r="C394" s="148"/>
      <c r="D394" s="148"/>
      <c r="E394" s="148"/>
      <c r="F394" s="148"/>
      <c r="G394" s="148"/>
    </row>
    <row r="395" spans="1:7" ht="12.75" customHeight="1">
      <c r="A395" s="146" t="s">
        <v>99</v>
      </c>
      <c r="B395" s="146"/>
      <c r="C395" s="146"/>
      <c r="D395" s="146"/>
      <c r="E395" s="146"/>
      <c r="F395" s="146"/>
      <c r="G395" s="146"/>
    </row>
    <row r="396" spans="1:7" ht="45">
      <c r="A396" s="68" t="s">
        <v>3</v>
      </c>
      <c r="B396" s="68" t="s">
        <v>100</v>
      </c>
      <c r="C396" s="68" t="s">
        <v>101</v>
      </c>
      <c r="D396" s="68" t="s">
        <v>102</v>
      </c>
      <c r="E396" s="68" t="s">
        <v>103</v>
      </c>
      <c r="F396" s="68" t="s">
        <v>117</v>
      </c>
      <c r="G396" s="69"/>
    </row>
    <row r="397" spans="1:7" ht="15.75">
      <c r="A397" s="64">
        <v>1</v>
      </c>
      <c r="B397" s="81" t="s">
        <v>105</v>
      </c>
      <c r="C397" s="65"/>
      <c r="D397" s="65"/>
      <c r="E397" s="65"/>
      <c r="F397" s="77"/>
      <c r="G397" s="69"/>
    </row>
    <row r="398" spans="1:7" ht="15.75">
      <c r="A398" s="65"/>
      <c r="B398" s="65" t="s">
        <v>97</v>
      </c>
      <c r="C398" s="65"/>
      <c r="D398" s="65"/>
      <c r="E398" s="65"/>
      <c r="F398" s="66">
        <f>F397</f>
        <v>0</v>
      </c>
      <c r="G398" s="69"/>
    </row>
    <row r="399" spans="1:7" ht="15.75">
      <c r="A399" s="69"/>
      <c r="B399" s="69"/>
      <c r="C399" s="69"/>
      <c r="D399" s="69"/>
      <c r="E399" s="69"/>
      <c r="F399" s="69"/>
      <c r="G399" s="69"/>
    </row>
    <row r="400" spans="1:7" ht="12.75" customHeight="1">
      <c r="A400" s="68" t="s">
        <v>3</v>
      </c>
      <c r="B400" s="147" t="s">
        <v>106</v>
      </c>
      <c r="C400" s="147"/>
      <c r="D400" s="147"/>
      <c r="E400" s="68" t="s">
        <v>107</v>
      </c>
      <c r="F400" s="69"/>
      <c r="G400" s="69"/>
    </row>
    <row r="401" spans="1:7" ht="12.75" customHeight="1">
      <c r="A401" s="64">
        <v>1</v>
      </c>
      <c r="B401" s="139" t="s">
        <v>108</v>
      </c>
      <c r="C401" s="139"/>
      <c r="D401" s="139"/>
      <c r="E401" s="72">
        <f>G393</f>
        <v>292.07169277412834</v>
      </c>
      <c r="F401" s="69"/>
      <c r="G401" s="69"/>
    </row>
    <row r="402" spans="1:7" ht="15.75" customHeight="1">
      <c r="A402" s="64">
        <v>2</v>
      </c>
      <c r="B402" s="139" t="s">
        <v>109</v>
      </c>
      <c r="C402" s="139"/>
      <c r="D402" s="139"/>
      <c r="E402" s="72">
        <f>F398</f>
        <v>0</v>
      </c>
      <c r="F402" s="69"/>
      <c r="G402" s="69"/>
    </row>
    <row r="403" spans="1:7" ht="15.75" customHeight="1">
      <c r="A403" s="65"/>
      <c r="B403" s="139" t="s">
        <v>97</v>
      </c>
      <c r="C403" s="139"/>
      <c r="D403" s="139"/>
      <c r="E403" s="72">
        <f>E401+E402</f>
        <v>292.07169277412834</v>
      </c>
      <c r="F403" s="69"/>
      <c r="G403" s="69"/>
    </row>
    <row r="404" spans="1:7" ht="15.75" customHeight="1">
      <c r="A404" s="65"/>
      <c r="B404" s="139" t="s">
        <v>110</v>
      </c>
      <c r="C404" s="139"/>
      <c r="D404" s="139"/>
      <c r="E404" s="72">
        <f>E403*0.02</f>
        <v>5.8414338554825669</v>
      </c>
      <c r="F404" s="69"/>
      <c r="G404" s="69"/>
    </row>
    <row r="405" spans="1:7" ht="15.75">
      <c r="A405" s="73"/>
      <c r="B405" s="140" t="s">
        <v>121</v>
      </c>
      <c r="C405" s="140"/>
      <c r="D405" s="140"/>
      <c r="E405" s="74">
        <f>E403+E404</f>
        <v>297.91312662961093</v>
      </c>
      <c r="F405" s="9" t="s">
        <v>10</v>
      </c>
    </row>
    <row r="407" spans="1:7" ht="15.75">
      <c r="B407" s="143" t="s">
        <v>135</v>
      </c>
      <c r="C407" s="143"/>
      <c r="D407" s="143"/>
      <c r="E407" s="143"/>
      <c r="F407" s="143"/>
    </row>
    <row r="408" spans="1:7" ht="15.75" customHeight="1">
      <c r="A408" s="144" t="s">
        <v>89</v>
      </c>
      <c r="B408" s="144"/>
      <c r="C408" s="144"/>
      <c r="D408" s="144"/>
      <c r="E408" s="144"/>
      <c r="F408" s="144"/>
      <c r="G408" s="144"/>
    </row>
    <row r="409" spans="1:7" ht="60">
      <c r="A409" s="68" t="s">
        <v>3</v>
      </c>
      <c r="B409" s="68" t="s">
        <v>90</v>
      </c>
      <c r="C409" s="68" t="s">
        <v>91</v>
      </c>
      <c r="D409" s="68" t="s">
        <v>92</v>
      </c>
      <c r="E409" s="68" t="s">
        <v>93</v>
      </c>
      <c r="F409" s="68" t="s">
        <v>94</v>
      </c>
      <c r="G409" s="68" t="s">
        <v>95</v>
      </c>
    </row>
    <row r="410" spans="1:7" ht="31.5">
      <c r="A410" s="64">
        <v>1</v>
      </c>
      <c r="B410" s="65" t="s">
        <v>96</v>
      </c>
      <c r="C410" s="72">
        <f>36995</f>
        <v>36995</v>
      </c>
      <c r="D410" s="72">
        <f>C410*0.302</f>
        <v>11172.49</v>
      </c>
      <c r="E410" s="72">
        <f>1979/12*60</f>
        <v>9895</v>
      </c>
      <c r="F410" s="72">
        <v>60</v>
      </c>
      <c r="G410" s="72">
        <f>(C410+D410)/E410*F410</f>
        <v>292.07169277412834</v>
      </c>
    </row>
    <row r="411" spans="1:7" ht="15.75">
      <c r="A411" s="65"/>
      <c r="B411" s="65" t="s">
        <v>97</v>
      </c>
      <c r="C411" s="72"/>
      <c r="D411" s="72"/>
      <c r="E411" s="72"/>
      <c r="F411" s="72"/>
      <c r="G411" s="80">
        <f>G410</f>
        <v>292.07169277412834</v>
      </c>
    </row>
    <row r="412" spans="1:7" ht="15" customHeight="1">
      <c r="A412" s="148" t="s">
        <v>98</v>
      </c>
      <c r="B412" s="148"/>
      <c r="C412" s="148"/>
      <c r="D412" s="148"/>
      <c r="E412" s="148"/>
      <c r="F412" s="148"/>
      <c r="G412" s="148"/>
    </row>
    <row r="413" spans="1:7" ht="15.75" customHeight="1">
      <c r="A413" s="146" t="s">
        <v>99</v>
      </c>
      <c r="B413" s="146"/>
      <c r="C413" s="146"/>
      <c r="D413" s="146"/>
      <c r="E413" s="146"/>
      <c r="F413" s="146"/>
      <c r="G413" s="146"/>
    </row>
    <row r="414" spans="1:7" ht="45">
      <c r="A414" s="68" t="s">
        <v>3</v>
      </c>
      <c r="B414" s="68" t="s">
        <v>100</v>
      </c>
      <c r="C414" s="68" t="s">
        <v>101</v>
      </c>
      <c r="D414" s="68" t="s">
        <v>102</v>
      </c>
      <c r="E414" s="68" t="s">
        <v>103</v>
      </c>
      <c r="F414" s="68" t="s">
        <v>117</v>
      </c>
      <c r="G414" s="69"/>
    </row>
    <row r="415" spans="1:7" ht="15.75">
      <c r="A415" s="64">
        <v>1</v>
      </c>
      <c r="B415" s="81" t="s">
        <v>105</v>
      </c>
      <c r="C415" s="65"/>
      <c r="D415" s="65"/>
      <c r="E415" s="65"/>
      <c r="F415" s="77"/>
      <c r="G415" s="69"/>
    </row>
    <row r="416" spans="1:7" ht="15.75">
      <c r="A416" s="65"/>
      <c r="B416" s="65" t="s">
        <v>97</v>
      </c>
      <c r="C416" s="65"/>
      <c r="D416" s="65"/>
      <c r="E416" s="65"/>
      <c r="F416" s="66">
        <f>F415</f>
        <v>0</v>
      </c>
      <c r="G416" s="69"/>
    </row>
    <row r="417" spans="1:7" ht="15.75">
      <c r="A417" s="69"/>
      <c r="B417" s="69"/>
      <c r="C417" s="69"/>
      <c r="D417" s="69"/>
      <c r="E417" s="69"/>
      <c r="F417" s="69"/>
      <c r="G417" s="69"/>
    </row>
    <row r="418" spans="1:7" ht="12.75" customHeight="1">
      <c r="A418" s="68" t="s">
        <v>3</v>
      </c>
      <c r="B418" s="147" t="s">
        <v>106</v>
      </c>
      <c r="C418" s="147"/>
      <c r="D418" s="147"/>
      <c r="E418" s="68" t="s">
        <v>107</v>
      </c>
      <c r="F418" s="69"/>
      <c r="G418" s="69"/>
    </row>
    <row r="419" spans="1:7" ht="15.75" customHeight="1">
      <c r="A419" s="64">
        <v>1</v>
      </c>
      <c r="B419" s="139" t="s">
        <v>108</v>
      </c>
      <c r="C419" s="139"/>
      <c r="D419" s="139"/>
      <c r="E419" s="72">
        <f>G411</f>
        <v>292.07169277412834</v>
      </c>
      <c r="F419" s="69"/>
      <c r="G419" s="69"/>
    </row>
    <row r="420" spans="1:7" ht="15.75" customHeight="1">
      <c r="A420" s="64">
        <v>2</v>
      </c>
      <c r="B420" s="139" t="s">
        <v>109</v>
      </c>
      <c r="C420" s="139"/>
      <c r="D420" s="139"/>
      <c r="E420" s="72">
        <f>F416</f>
        <v>0</v>
      </c>
      <c r="F420" s="69"/>
      <c r="G420" s="69"/>
    </row>
    <row r="421" spans="1:7" ht="12.75" customHeight="1">
      <c r="A421" s="65"/>
      <c r="B421" s="139" t="s">
        <v>97</v>
      </c>
      <c r="C421" s="139"/>
      <c r="D421" s="139"/>
      <c r="E421" s="72">
        <f>E419+E420</f>
        <v>292.07169277412834</v>
      </c>
      <c r="F421" s="69"/>
      <c r="G421" s="69"/>
    </row>
    <row r="422" spans="1:7" ht="15.75" customHeight="1">
      <c r="A422" s="65"/>
      <c r="B422" s="139" t="s">
        <v>110</v>
      </c>
      <c r="C422" s="139"/>
      <c r="D422" s="139"/>
      <c r="E422" s="72">
        <f>E421*0.02</f>
        <v>5.8414338554825669</v>
      </c>
      <c r="F422" s="69"/>
      <c r="G422" s="69"/>
    </row>
    <row r="423" spans="1:7" ht="15.75">
      <c r="A423" s="73"/>
      <c r="B423" s="140" t="s">
        <v>121</v>
      </c>
      <c r="C423" s="140"/>
      <c r="D423" s="140"/>
      <c r="E423" s="74">
        <f>E421+E422</f>
        <v>297.91312662961093</v>
      </c>
      <c r="F423" s="9" t="s">
        <v>10</v>
      </c>
    </row>
    <row r="425" spans="1:7" ht="15.75">
      <c r="B425" s="143" t="s">
        <v>136</v>
      </c>
      <c r="C425" s="143"/>
      <c r="D425" s="143"/>
      <c r="E425" s="143"/>
      <c r="F425" s="143"/>
    </row>
    <row r="426" spans="1:7" ht="15.75" customHeight="1">
      <c r="A426" s="144" t="s">
        <v>89</v>
      </c>
      <c r="B426" s="144"/>
      <c r="C426" s="144"/>
      <c r="D426" s="144"/>
      <c r="E426" s="144"/>
      <c r="F426" s="144"/>
      <c r="G426" s="144"/>
    </row>
    <row r="427" spans="1:7" ht="60">
      <c r="A427" s="68" t="s">
        <v>3</v>
      </c>
      <c r="B427" s="68" t="s">
        <v>90</v>
      </c>
      <c r="C427" s="68" t="s">
        <v>91</v>
      </c>
      <c r="D427" s="68" t="s">
        <v>92</v>
      </c>
      <c r="E427" s="68" t="s">
        <v>93</v>
      </c>
      <c r="F427" s="68" t="s">
        <v>94</v>
      </c>
      <c r="G427" s="68" t="s">
        <v>95</v>
      </c>
    </row>
    <row r="428" spans="1:7" ht="31.5">
      <c r="A428" s="64">
        <v>1</v>
      </c>
      <c r="B428" s="65" t="s">
        <v>96</v>
      </c>
      <c r="C428" s="72">
        <f>36995</f>
        <v>36995</v>
      </c>
      <c r="D428" s="72">
        <f>C428*0.302</f>
        <v>11172.49</v>
      </c>
      <c r="E428" s="72">
        <f>1979/12*60</f>
        <v>9895</v>
      </c>
      <c r="F428" s="72">
        <v>60</v>
      </c>
      <c r="G428" s="72">
        <f>(C428+D428)/E428*F428</f>
        <v>292.07169277412834</v>
      </c>
    </row>
    <row r="429" spans="1:7" ht="15.75">
      <c r="A429" s="65"/>
      <c r="B429" s="65" t="s">
        <v>97</v>
      </c>
      <c r="C429" s="72"/>
      <c r="D429" s="72"/>
      <c r="E429" s="72"/>
      <c r="F429" s="72"/>
      <c r="G429" s="80">
        <f>G428</f>
        <v>292.07169277412834</v>
      </c>
    </row>
    <row r="430" spans="1:7" ht="12.75" customHeight="1">
      <c r="A430" s="148" t="s">
        <v>98</v>
      </c>
      <c r="B430" s="148"/>
      <c r="C430" s="148"/>
      <c r="D430" s="148"/>
      <c r="E430" s="148"/>
      <c r="F430" s="148"/>
      <c r="G430" s="148"/>
    </row>
    <row r="431" spans="1:7" ht="15.75" customHeight="1">
      <c r="A431" s="146" t="s">
        <v>99</v>
      </c>
      <c r="B431" s="146"/>
      <c r="C431" s="146"/>
      <c r="D431" s="146"/>
      <c r="E431" s="146"/>
      <c r="F431" s="146"/>
      <c r="G431" s="146"/>
    </row>
    <row r="432" spans="1:7" ht="45">
      <c r="A432" s="68" t="s">
        <v>3</v>
      </c>
      <c r="B432" s="68" t="s">
        <v>100</v>
      </c>
      <c r="C432" s="68" t="s">
        <v>101</v>
      </c>
      <c r="D432" s="68" t="s">
        <v>102</v>
      </c>
      <c r="E432" s="68" t="s">
        <v>103</v>
      </c>
      <c r="F432" s="68" t="s">
        <v>117</v>
      </c>
      <c r="G432" s="69"/>
    </row>
    <row r="433" spans="1:7" ht="15.75">
      <c r="A433" s="64">
        <v>1</v>
      </c>
      <c r="B433" s="81" t="s">
        <v>105</v>
      </c>
      <c r="C433" s="65"/>
      <c r="D433" s="65"/>
      <c r="E433" s="65"/>
      <c r="F433" s="77"/>
      <c r="G433" s="69"/>
    </row>
    <row r="434" spans="1:7" ht="15.75">
      <c r="A434" s="65"/>
      <c r="B434" s="65" t="s">
        <v>97</v>
      </c>
      <c r="C434" s="65"/>
      <c r="D434" s="65"/>
      <c r="E434" s="65"/>
      <c r="F434" s="66">
        <f>F433</f>
        <v>0</v>
      </c>
      <c r="G434" s="69"/>
    </row>
    <row r="435" spans="1:7" ht="15.75">
      <c r="A435" s="69"/>
      <c r="B435" s="69"/>
      <c r="C435" s="69"/>
      <c r="D435" s="69"/>
      <c r="E435" s="69"/>
      <c r="F435" s="69"/>
      <c r="G435" s="69"/>
    </row>
    <row r="436" spans="1:7" ht="12.75" customHeight="1">
      <c r="A436" s="68" t="s">
        <v>3</v>
      </c>
      <c r="B436" s="147" t="s">
        <v>106</v>
      </c>
      <c r="C436" s="147"/>
      <c r="D436" s="147"/>
      <c r="E436" s="68" t="s">
        <v>107</v>
      </c>
      <c r="F436" s="69"/>
      <c r="G436" s="69"/>
    </row>
    <row r="437" spans="1:7" ht="15.75" customHeight="1">
      <c r="A437" s="64">
        <v>1</v>
      </c>
      <c r="B437" s="139" t="s">
        <v>108</v>
      </c>
      <c r="C437" s="139"/>
      <c r="D437" s="139"/>
      <c r="E437" s="72">
        <f>G429</f>
        <v>292.07169277412834</v>
      </c>
      <c r="F437" s="69"/>
      <c r="G437" s="69"/>
    </row>
    <row r="438" spans="1:7" ht="15.75" customHeight="1">
      <c r="A438" s="64">
        <v>2</v>
      </c>
      <c r="B438" s="139" t="s">
        <v>109</v>
      </c>
      <c r="C438" s="139"/>
      <c r="D438" s="139"/>
      <c r="E438" s="72">
        <f>F434</f>
        <v>0</v>
      </c>
      <c r="F438" s="69"/>
      <c r="G438" s="69"/>
    </row>
    <row r="439" spans="1:7" ht="15.75" customHeight="1">
      <c r="A439" s="65"/>
      <c r="B439" s="139" t="s">
        <v>97</v>
      </c>
      <c r="C439" s="139"/>
      <c r="D439" s="139"/>
      <c r="E439" s="72">
        <f>E437+E438</f>
        <v>292.07169277412834</v>
      </c>
      <c r="F439" s="69"/>
      <c r="G439" s="69"/>
    </row>
    <row r="440" spans="1:7" ht="15.75" customHeight="1">
      <c r="A440" s="65"/>
      <c r="B440" s="139" t="s">
        <v>110</v>
      </c>
      <c r="C440" s="139"/>
      <c r="D440" s="139"/>
      <c r="E440" s="72">
        <f>E439*0.02</f>
        <v>5.8414338554825669</v>
      </c>
      <c r="F440" s="69"/>
      <c r="G440" s="69"/>
    </row>
    <row r="441" spans="1:7" ht="15.75">
      <c r="A441" s="73"/>
      <c r="B441" s="140" t="s">
        <v>121</v>
      </c>
      <c r="C441" s="140"/>
      <c r="D441" s="140"/>
      <c r="E441" s="74">
        <f>E439+E440</f>
        <v>297.91312662961093</v>
      </c>
      <c r="F441" s="9" t="s">
        <v>10</v>
      </c>
    </row>
    <row r="444" spans="1:7" ht="15.75">
      <c r="B444" s="143" t="s">
        <v>137</v>
      </c>
      <c r="C444" s="143"/>
      <c r="D444" s="143"/>
      <c r="E444" s="143"/>
      <c r="F444" s="143"/>
    </row>
    <row r="445" spans="1:7" ht="15.75" customHeight="1">
      <c r="A445" s="144" t="s">
        <v>89</v>
      </c>
      <c r="B445" s="144"/>
      <c r="C445" s="144"/>
      <c r="D445" s="144"/>
      <c r="E445" s="144"/>
      <c r="F445" s="144"/>
      <c r="G445" s="144"/>
    </row>
    <row r="446" spans="1:7" ht="60">
      <c r="A446" s="68" t="s">
        <v>3</v>
      </c>
      <c r="B446" s="68" t="s">
        <v>90</v>
      </c>
      <c r="C446" s="68" t="s">
        <v>91</v>
      </c>
      <c r="D446" s="68" t="s">
        <v>92</v>
      </c>
      <c r="E446" s="68" t="s">
        <v>93</v>
      </c>
      <c r="F446" s="68" t="s">
        <v>94</v>
      </c>
      <c r="G446" s="68" t="s">
        <v>95</v>
      </c>
    </row>
    <row r="447" spans="1:7" ht="31.5">
      <c r="A447" s="64">
        <v>1</v>
      </c>
      <c r="B447" s="65" t="s">
        <v>96</v>
      </c>
      <c r="C447" s="72">
        <f>36995</f>
        <v>36995</v>
      </c>
      <c r="D447" s="72">
        <f>C447*0.302</f>
        <v>11172.49</v>
      </c>
      <c r="E447" s="72">
        <f>1979/12*60</f>
        <v>9895</v>
      </c>
      <c r="F447" s="72">
        <v>60</v>
      </c>
      <c r="G447" s="72">
        <f>(C447+D447)/E447*F447</f>
        <v>292.07169277412834</v>
      </c>
    </row>
    <row r="448" spans="1:7" ht="15.75">
      <c r="A448" s="65"/>
      <c r="B448" s="65" t="s">
        <v>97</v>
      </c>
      <c r="C448" s="72"/>
      <c r="D448" s="72"/>
      <c r="E448" s="72"/>
      <c r="F448" s="72"/>
      <c r="G448" s="80">
        <f>G447</f>
        <v>292.07169277412834</v>
      </c>
    </row>
    <row r="449" spans="1:7" ht="12.75" customHeight="1">
      <c r="A449" s="148" t="s">
        <v>98</v>
      </c>
      <c r="B449" s="148"/>
      <c r="C449" s="148"/>
      <c r="D449" s="148"/>
      <c r="E449" s="148"/>
      <c r="F449" s="148"/>
      <c r="G449" s="148"/>
    </row>
    <row r="450" spans="1:7" ht="15.75" customHeight="1">
      <c r="A450" s="146" t="s">
        <v>99</v>
      </c>
      <c r="B450" s="146"/>
      <c r="C450" s="146"/>
      <c r="D450" s="146"/>
      <c r="E450" s="146"/>
      <c r="F450" s="146"/>
      <c r="G450" s="146"/>
    </row>
    <row r="451" spans="1:7" ht="45">
      <c r="A451" s="68" t="s">
        <v>3</v>
      </c>
      <c r="B451" s="68" t="s">
        <v>100</v>
      </c>
      <c r="C451" s="68" t="s">
        <v>101</v>
      </c>
      <c r="D451" s="68" t="s">
        <v>102</v>
      </c>
      <c r="E451" s="68" t="s">
        <v>103</v>
      </c>
      <c r="F451" s="68" t="s">
        <v>117</v>
      </c>
      <c r="G451" s="69"/>
    </row>
    <row r="452" spans="1:7" ht="15.75">
      <c r="A452" s="64">
        <v>1</v>
      </c>
      <c r="B452" s="81" t="s">
        <v>105</v>
      </c>
      <c r="C452" s="65"/>
      <c r="D452" s="65"/>
      <c r="E452" s="65"/>
      <c r="F452" s="77"/>
      <c r="G452" s="69"/>
    </row>
    <row r="453" spans="1:7" ht="15.75">
      <c r="A453" s="65"/>
      <c r="B453" s="65" t="s">
        <v>97</v>
      </c>
      <c r="C453" s="65"/>
      <c r="D453" s="65"/>
      <c r="E453" s="65"/>
      <c r="F453" s="66">
        <f>F452</f>
        <v>0</v>
      </c>
      <c r="G453" s="69"/>
    </row>
    <row r="454" spans="1:7" ht="15.75">
      <c r="A454" s="69"/>
      <c r="B454" s="69"/>
      <c r="C454" s="69"/>
      <c r="D454" s="69"/>
      <c r="E454" s="69"/>
      <c r="F454" s="69"/>
      <c r="G454" s="69"/>
    </row>
    <row r="455" spans="1:7" ht="12.75" customHeight="1">
      <c r="A455" s="68" t="s">
        <v>3</v>
      </c>
      <c r="B455" s="147" t="s">
        <v>106</v>
      </c>
      <c r="C455" s="147"/>
      <c r="D455" s="147"/>
      <c r="E455" s="68" t="s">
        <v>107</v>
      </c>
      <c r="F455" s="69"/>
      <c r="G455" s="69"/>
    </row>
    <row r="456" spans="1:7" ht="12.75" customHeight="1">
      <c r="A456" s="64">
        <v>1</v>
      </c>
      <c r="B456" s="139" t="s">
        <v>108</v>
      </c>
      <c r="C456" s="139"/>
      <c r="D456" s="139"/>
      <c r="E456" s="72">
        <f>G448</f>
        <v>292.07169277412834</v>
      </c>
      <c r="F456" s="69"/>
      <c r="G456" s="69"/>
    </row>
    <row r="457" spans="1:7" ht="15.75" customHeight="1">
      <c r="A457" s="64">
        <v>2</v>
      </c>
      <c r="B457" s="139" t="s">
        <v>109</v>
      </c>
      <c r="C457" s="139"/>
      <c r="D457" s="139"/>
      <c r="E457" s="72">
        <f>F453</f>
        <v>0</v>
      </c>
      <c r="F457" s="69"/>
      <c r="G457" s="69"/>
    </row>
    <row r="458" spans="1:7" ht="15.75" customHeight="1">
      <c r="A458" s="65"/>
      <c r="B458" s="139" t="s">
        <v>97</v>
      </c>
      <c r="C458" s="139"/>
      <c r="D458" s="139"/>
      <c r="E458" s="72">
        <f>E456+E457</f>
        <v>292.07169277412834</v>
      </c>
      <c r="F458" s="69"/>
      <c r="G458" s="69"/>
    </row>
    <row r="459" spans="1:7" ht="15.75" customHeight="1">
      <c r="A459" s="65"/>
      <c r="B459" s="139" t="s">
        <v>110</v>
      </c>
      <c r="C459" s="139"/>
      <c r="D459" s="139"/>
      <c r="E459" s="72">
        <f>E458*0.02</f>
        <v>5.8414338554825669</v>
      </c>
      <c r="F459" s="69"/>
      <c r="G459" s="69"/>
    </row>
    <row r="460" spans="1:7" ht="15.75">
      <c r="A460" s="73"/>
      <c r="B460" s="140" t="s">
        <v>121</v>
      </c>
      <c r="C460" s="140"/>
      <c r="D460" s="140"/>
      <c r="E460" s="74">
        <f>E458+E459</f>
        <v>297.91312662961093</v>
      </c>
      <c r="F460" s="9" t="s">
        <v>10</v>
      </c>
    </row>
    <row r="462" spans="1:7" ht="15.75" customHeight="1">
      <c r="B462" s="149" t="s">
        <v>138</v>
      </c>
      <c r="C462" s="149"/>
      <c r="D462" s="149"/>
      <c r="E462" s="149"/>
      <c r="F462" s="149"/>
    </row>
    <row r="463" spans="1:7" ht="15.75" customHeight="1">
      <c r="A463" s="144" t="s">
        <v>89</v>
      </c>
      <c r="B463" s="144"/>
      <c r="C463" s="144"/>
      <c r="D463" s="144"/>
      <c r="E463" s="144"/>
      <c r="F463" s="144"/>
      <c r="G463" s="144"/>
    </row>
    <row r="464" spans="1:7" ht="60">
      <c r="A464" s="68" t="s">
        <v>3</v>
      </c>
      <c r="B464" s="68" t="s">
        <v>90</v>
      </c>
      <c r="C464" s="68" t="s">
        <v>91</v>
      </c>
      <c r="D464" s="68" t="s">
        <v>92</v>
      </c>
      <c r="E464" s="68" t="s">
        <v>93</v>
      </c>
      <c r="F464" s="68" t="s">
        <v>94</v>
      </c>
      <c r="G464" s="68" t="s">
        <v>95</v>
      </c>
    </row>
    <row r="465" spans="1:7" ht="31.5">
      <c r="A465" s="64">
        <v>1</v>
      </c>
      <c r="B465" s="65" t="s">
        <v>96</v>
      </c>
      <c r="C465" s="72">
        <v>36995</v>
      </c>
      <c r="D465" s="72">
        <v>11172.49</v>
      </c>
      <c r="E465" s="72">
        <v>9895</v>
      </c>
      <c r="F465" s="72">
        <v>60</v>
      </c>
      <c r="G465" s="72">
        <v>292.07169277412834</v>
      </c>
    </row>
    <row r="466" spans="1:7" ht="15.75">
      <c r="A466" s="65"/>
      <c r="B466" s="65" t="s">
        <v>97</v>
      </c>
      <c r="C466" s="72"/>
      <c r="D466" s="72"/>
      <c r="E466" s="72"/>
      <c r="F466" s="72"/>
      <c r="G466" s="80">
        <v>292.07169277412834</v>
      </c>
    </row>
    <row r="467" spans="1:7" ht="12.75" customHeight="1">
      <c r="A467" s="145" t="s">
        <v>98</v>
      </c>
      <c r="B467" s="145"/>
      <c r="C467" s="145"/>
      <c r="D467" s="145"/>
      <c r="E467" s="145"/>
      <c r="F467" s="145"/>
      <c r="G467" s="145"/>
    </row>
    <row r="468" spans="1:7" ht="12.75" customHeight="1">
      <c r="A468" s="146" t="s">
        <v>99</v>
      </c>
      <c r="B468" s="146"/>
      <c r="C468" s="146"/>
      <c r="D468" s="146"/>
      <c r="E468" s="146"/>
      <c r="F468" s="146"/>
      <c r="G468" s="146"/>
    </row>
    <row r="469" spans="1:7" ht="45">
      <c r="A469" s="68" t="s">
        <v>3</v>
      </c>
      <c r="B469" s="68" t="s">
        <v>100</v>
      </c>
      <c r="C469" s="68" t="s">
        <v>101</v>
      </c>
      <c r="D469" s="68" t="s">
        <v>102</v>
      </c>
      <c r="E469" s="68" t="s">
        <v>103</v>
      </c>
      <c r="F469" s="68" t="s">
        <v>117</v>
      </c>
      <c r="G469" s="69"/>
    </row>
    <row r="470" spans="1:7" ht="15.75">
      <c r="A470" s="64">
        <v>1</v>
      </c>
      <c r="B470" s="81" t="s">
        <v>105</v>
      </c>
      <c r="C470" s="68"/>
      <c r="D470" s="68"/>
      <c r="E470" s="68"/>
      <c r="F470" s="68"/>
      <c r="G470" s="69"/>
    </row>
    <row r="471" spans="1:7" ht="15.75">
      <c r="A471" s="65"/>
      <c r="B471" s="65" t="s">
        <v>97</v>
      </c>
      <c r="C471" s="65"/>
      <c r="D471" s="65"/>
      <c r="E471" s="65"/>
      <c r="F471" s="72">
        <v>0</v>
      </c>
      <c r="G471" s="69"/>
    </row>
    <row r="472" spans="1:7" ht="15.75">
      <c r="A472" s="69"/>
      <c r="B472" s="69"/>
      <c r="C472" s="69"/>
      <c r="D472" s="69"/>
      <c r="E472" s="69"/>
      <c r="F472" s="69"/>
      <c r="G472" s="69"/>
    </row>
    <row r="473" spans="1:7" ht="12.75" customHeight="1">
      <c r="A473" s="68" t="s">
        <v>3</v>
      </c>
      <c r="B473" s="147" t="s">
        <v>106</v>
      </c>
      <c r="C473" s="147"/>
      <c r="D473" s="147"/>
      <c r="E473" s="68" t="s">
        <v>107</v>
      </c>
      <c r="F473" s="69"/>
      <c r="G473" s="69"/>
    </row>
    <row r="474" spans="1:7" ht="12.75" customHeight="1">
      <c r="A474" s="65">
        <v>1</v>
      </c>
      <c r="B474" s="139" t="s">
        <v>108</v>
      </c>
      <c r="C474" s="139"/>
      <c r="D474" s="139"/>
      <c r="E474" s="72">
        <v>292.07169277412834</v>
      </c>
      <c r="F474" s="69"/>
      <c r="G474" s="69"/>
    </row>
    <row r="475" spans="1:7" ht="15.75" customHeight="1">
      <c r="A475" s="65">
        <v>2</v>
      </c>
      <c r="B475" s="139" t="s">
        <v>109</v>
      </c>
      <c r="C475" s="139"/>
      <c r="D475" s="139"/>
      <c r="E475" s="72">
        <v>0</v>
      </c>
      <c r="F475" s="69"/>
      <c r="G475" s="69"/>
    </row>
    <row r="476" spans="1:7" ht="15.75" customHeight="1">
      <c r="A476" s="65"/>
      <c r="B476" s="139" t="s">
        <v>97</v>
      </c>
      <c r="C476" s="139"/>
      <c r="D476" s="139"/>
      <c r="E476" s="72">
        <v>292.07169277412834</v>
      </c>
      <c r="F476" s="69"/>
      <c r="G476" s="69"/>
    </row>
    <row r="477" spans="1:7" ht="15.75" customHeight="1">
      <c r="A477" s="65"/>
      <c r="B477" s="139" t="s">
        <v>110</v>
      </c>
      <c r="C477" s="139"/>
      <c r="D477" s="139"/>
      <c r="E477" s="72">
        <v>5.8414338554825669</v>
      </c>
      <c r="F477" s="69"/>
      <c r="G477" s="69"/>
    </row>
    <row r="478" spans="1:7" ht="15.75">
      <c r="A478" s="73"/>
      <c r="B478" s="140" t="s">
        <v>111</v>
      </c>
      <c r="C478" s="140"/>
      <c r="D478" s="140"/>
      <c r="E478" s="74">
        <v>297.91312662961093</v>
      </c>
      <c r="F478" s="9" t="s">
        <v>10</v>
      </c>
    </row>
  </sheetData>
  <sheetProtection selectLockedCells="1" selectUnlockedCells="1"/>
  <mergeCells count="262">
    <mergeCell ref="B475:D475"/>
    <mergeCell ref="B476:D476"/>
    <mergeCell ref="B477:D477"/>
    <mergeCell ref="B478:D478"/>
    <mergeCell ref="B462:F462"/>
    <mergeCell ref="A463:G463"/>
    <mergeCell ref="A467:G467"/>
    <mergeCell ref="A468:G468"/>
    <mergeCell ref="B473:D473"/>
    <mergeCell ref="B474:D474"/>
    <mergeCell ref="B458:D458"/>
    <mergeCell ref="B459:D459"/>
    <mergeCell ref="B460:D460"/>
    <mergeCell ref="B420:D420"/>
    <mergeCell ref="B421:D421"/>
    <mergeCell ref="B422:D422"/>
    <mergeCell ref="B423:D423"/>
    <mergeCell ref="B425:F425"/>
    <mergeCell ref="A426:G426"/>
    <mergeCell ref="A430:G430"/>
    <mergeCell ref="A431:G431"/>
    <mergeCell ref="B436:D436"/>
    <mergeCell ref="B437:D437"/>
    <mergeCell ref="B438:D438"/>
    <mergeCell ref="B439:D439"/>
    <mergeCell ref="B440:D440"/>
    <mergeCell ref="B441:D441"/>
    <mergeCell ref="B444:F444"/>
    <mergeCell ref="A445:G445"/>
    <mergeCell ref="A449:G449"/>
    <mergeCell ref="A450:G450"/>
    <mergeCell ref="B455:D455"/>
    <mergeCell ref="B456:D456"/>
    <mergeCell ref="B457:D457"/>
    <mergeCell ref="A413:G413"/>
    <mergeCell ref="B418:D418"/>
    <mergeCell ref="B419:D419"/>
    <mergeCell ref="A376:G376"/>
    <mergeCell ref="A377:G377"/>
    <mergeCell ref="B382:D382"/>
    <mergeCell ref="B383:D383"/>
    <mergeCell ref="B384:D384"/>
    <mergeCell ref="B385:D385"/>
    <mergeCell ref="B386:D386"/>
    <mergeCell ref="B387:D387"/>
    <mergeCell ref="B389:F389"/>
    <mergeCell ref="A390:G390"/>
    <mergeCell ref="A394:G394"/>
    <mergeCell ref="A395:G395"/>
    <mergeCell ref="B400:D400"/>
    <mergeCell ref="B401:D401"/>
    <mergeCell ref="B402:D402"/>
    <mergeCell ref="B403:D403"/>
    <mergeCell ref="B404:D404"/>
    <mergeCell ref="B405:D405"/>
    <mergeCell ref="B407:F407"/>
    <mergeCell ref="A408:G408"/>
    <mergeCell ref="A412:G412"/>
    <mergeCell ref="B369:D369"/>
    <mergeCell ref="B371:F371"/>
    <mergeCell ref="A372:G372"/>
    <mergeCell ref="B331:D331"/>
    <mergeCell ref="B332:D332"/>
    <mergeCell ref="B334:F334"/>
    <mergeCell ref="A335:G335"/>
    <mergeCell ref="A339:G339"/>
    <mergeCell ref="A340:G340"/>
    <mergeCell ref="B345:D345"/>
    <mergeCell ref="B346:D346"/>
    <mergeCell ref="B347:D347"/>
    <mergeCell ref="B348:D348"/>
    <mergeCell ref="B349:D349"/>
    <mergeCell ref="B350:D350"/>
    <mergeCell ref="B353:F353"/>
    <mergeCell ref="A354:G354"/>
    <mergeCell ref="A358:G358"/>
    <mergeCell ref="A359:G359"/>
    <mergeCell ref="B364:D364"/>
    <mergeCell ref="B365:D365"/>
    <mergeCell ref="B366:D366"/>
    <mergeCell ref="B367:D367"/>
    <mergeCell ref="B368:D368"/>
    <mergeCell ref="B328:D328"/>
    <mergeCell ref="B329:D329"/>
    <mergeCell ref="B330:D330"/>
    <mergeCell ref="B291:D291"/>
    <mergeCell ref="B292:D292"/>
    <mergeCell ref="B293:D293"/>
    <mergeCell ref="B294:D294"/>
    <mergeCell ref="B295:D295"/>
    <mergeCell ref="B296:D296"/>
    <mergeCell ref="B298:F298"/>
    <mergeCell ref="A299:G299"/>
    <mergeCell ref="A303:G303"/>
    <mergeCell ref="A304:G304"/>
    <mergeCell ref="B309:D309"/>
    <mergeCell ref="B310:D310"/>
    <mergeCell ref="B311:D311"/>
    <mergeCell ref="B312:D312"/>
    <mergeCell ref="B313:D313"/>
    <mergeCell ref="B314:D314"/>
    <mergeCell ref="B316:F316"/>
    <mergeCell ref="A317:G317"/>
    <mergeCell ref="A321:G321"/>
    <mergeCell ref="A322:G322"/>
    <mergeCell ref="B327:D327"/>
    <mergeCell ref="A281:G281"/>
    <mergeCell ref="A285:G285"/>
    <mergeCell ref="A286:G286"/>
    <mergeCell ref="B244:F244"/>
    <mergeCell ref="A245:G245"/>
    <mergeCell ref="A249:G249"/>
    <mergeCell ref="A250:G250"/>
    <mergeCell ref="B255:D255"/>
    <mergeCell ref="B256:D256"/>
    <mergeCell ref="B257:D257"/>
    <mergeCell ref="B258:D258"/>
    <mergeCell ref="B259:D259"/>
    <mergeCell ref="B260:D260"/>
    <mergeCell ref="B262:F262"/>
    <mergeCell ref="A263:G263"/>
    <mergeCell ref="A267:G267"/>
    <mergeCell ref="A268:G268"/>
    <mergeCell ref="B273:D273"/>
    <mergeCell ref="B274:D274"/>
    <mergeCell ref="B275:D275"/>
    <mergeCell ref="B276:D276"/>
    <mergeCell ref="B277:D277"/>
    <mergeCell ref="B278:D278"/>
    <mergeCell ref="B280:F280"/>
    <mergeCell ref="B240:D240"/>
    <mergeCell ref="B241:D241"/>
    <mergeCell ref="B242:D242"/>
    <mergeCell ref="B203:D203"/>
    <mergeCell ref="B204:D204"/>
    <mergeCell ref="B205:D205"/>
    <mergeCell ref="B206:D206"/>
    <mergeCell ref="B208:F208"/>
    <mergeCell ref="A209:G209"/>
    <mergeCell ref="A213:G213"/>
    <mergeCell ref="A214:G214"/>
    <mergeCell ref="B219:D219"/>
    <mergeCell ref="B220:D220"/>
    <mergeCell ref="B221:D221"/>
    <mergeCell ref="B222:D222"/>
    <mergeCell ref="B223:D223"/>
    <mergeCell ref="B224:D224"/>
    <mergeCell ref="B226:F226"/>
    <mergeCell ref="A227:G227"/>
    <mergeCell ref="A231:G231"/>
    <mergeCell ref="A232:G232"/>
    <mergeCell ref="B237:D237"/>
    <mergeCell ref="B238:D238"/>
    <mergeCell ref="B239:D239"/>
    <mergeCell ref="A196:G196"/>
    <mergeCell ref="B201:D201"/>
    <mergeCell ref="B202:D202"/>
    <mergeCell ref="A158:G158"/>
    <mergeCell ref="A159:G159"/>
    <mergeCell ref="B164:D164"/>
    <mergeCell ref="B165:D165"/>
    <mergeCell ref="B166:D166"/>
    <mergeCell ref="B167:D167"/>
    <mergeCell ref="B168:D168"/>
    <mergeCell ref="B169:D169"/>
    <mergeCell ref="B172:F172"/>
    <mergeCell ref="A173:G173"/>
    <mergeCell ref="A177:G177"/>
    <mergeCell ref="A178:G178"/>
    <mergeCell ref="B183:D183"/>
    <mergeCell ref="B184:D184"/>
    <mergeCell ref="B185:D185"/>
    <mergeCell ref="B186:D186"/>
    <mergeCell ref="B187:D187"/>
    <mergeCell ref="B188:D188"/>
    <mergeCell ref="B190:F190"/>
    <mergeCell ref="A191:G191"/>
    <mergeCell ref="A195:G195"/>
    <mergeCell ref="B149:D149"/>
    <mergeCell ref="B153:F153"/>
    <mergeCell ref="A154:G154"/>
    <mergeCell ref="B112:D112"/>
    <mergeCell ref="B113:D113"/>
    <mergeCell ref="B115:F115"/>
    <mergeCell ref="A116:G116"/>
    <mergeCell ref="A120:G120"/>
    <mergeCell ref="A121:G121"/>
    <mergeCell ref="B126:D126"/>
    <mergeCell ref="B127:D127"/>
    <mergeCell ref="B128:D128"/>
    <mergeCell ref="B129:D129"/>
    <mergeCell ref="B130:D130"/>
    <mergeCell ref="B131:D131"/>
    <mergeCell ref="B133:F133"/>
    <mergeCell ref="A134:G134"/>
    <mergeCell ref="A138:G138"/>
    <mergeCell ref="A139:G139"/>
    <mergeCell ref="B144:D144"/>
    <mergeCell ref="B145:D145"/>
    <mergeCell ref="B146:D146"/>
    <mergeCell ref="B147:D147"/>
    <mergeCell ref="B148:D148"/>
    <mergeCell ref="B109:D109"/>
    <mergeCell ref="B110:D110"/>
    <mergeCell ref="B111:D111"/>
    <mergeCell ref="B71:D71"/>
    <mergeCell ref="B72:D72"/>
    <mergeCell ref="B73:D73"/>
    <mergeCell ref="B74:D74"/>
    <mergeCell ref="B75:D75"/>
    <mergeCell ref="B76:D76"/>
    <mergeCell ref="A78:G78"/>
    <mergeCell ref="A79:G79"/>
    <mergeCell ref="A83:G83"/>
    <mergeCell ref="A84:G84"/>
    <mergeCell ref="B89:D89"/>
    <mergeCell ref="B90:D90"/>
    <mergeCell ref="B91:D91"/>
    <mergeCell ref="B92:D92"/>
    <mergeCell ref="B93:D93"/>
    <mergeCell ref="B94:D94"/>
    <mergeCell ref="B97:F97"/>
    <mergeCell ref="A98:G98"/>
    <mergeCell ref="A102:G102"/>
    <mergeCell ref="A103:G103"/>
    <mergeCell ref="B108:D108"/>
    <mergeCell ref="A61:G61"/>
    <mergeCell ref="A65:G65"/>
    <mergeCell ref="A66:G66"/>
    <mergeCell ref="A24:G24"/>
    <mergeCell ref="A25:G25"/>
    <mergeCell ref="A29:G29"/>
    <mergeCell ref="A30:G30"/>
    <mergeCell ref="B35:D35"/>
    <mergeCell ref="B36:D36"/>
    <mergeCell ref="B37:D37"/>
    <mergeCell ref="B38:D38"/>
    <mergeCell ref="B39:D39"/>
    <mergeCell ref="B40:D40"/>
    <mergeCell ref="A42:G42"/>
    <mergeCell ref="A43:G43"/>
    <mergeCell ref="A47:G47"/>
    <mergeCell ref="A48:G48"/>
    <mergeCell ref="B53:D53"/>
    <mergeCell ref="B54:D54"/>
    <mergeCell ref="B55:D55"/>
    <mergeCell ref="B56:D56"/>
    <mergeCell ref="B57:D57"/>
    <mergeCell ref="B58:D58"/>
    <mergeCell ref="A60:G60"/>
    <mergeCell ref="B19:D19"/>
    <mergeCell ref="B20:D20"/>
    <mergeCell ref="B21:D21"/>
    <mergeCell ref="C1:F1"/>
    <mergeCell ref="A2:G3"/>
    <mergeCell ref="A5:G5"/>
    <mergeCell ref="A6:G6"/>
    <mergeCell ref="A10:G10"/>
    <mergeCell ref="A11:G11"/>
    <mergeCell ref="B16:D16"/>
    <mergeCell ref="B17:D17"/>
    <mergeCell ref="B18:D18"/>
  </mergeCells>
  <pageMargins left="0.25" right="0.25" top="0.75" bottom="0.75" header="0.51180555555555551" footer="0.51180555555555551"/>
  <pageSetup paperSize="5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24" sqref="B24"/>
    </sheetView>
  </sheetViews>
  <sheetFormatPr defaultRowHeight="15"/>
  <cols>
    <col min="1" max="1" width="4.28515625" style="1" customWidth="1"/>
    <col min="2" max="2" width="17.5703125" style="1" customWidth="1"/>
    <col min="3" max="3" width="11.42578125" style="1" customWidth="1"/>
    <col min="4" max="4" width="12.5703125" style="1" customWidth="1"/>
    <col min="5" max="5" width="15.85546875" style="1" customWidth="1"/>
    <col min="6" max="6" width="19.5703125" style="1" customWidth="1"/>
    <col min="7" max="7" width="15.42578125" style="1" customWidth="1"/>
    <col min="8" max="16384" width="9.140625" style="1"/>
  </cols>
  <sheetData>
    <row r="1" spans="1:7" ht="18.75" customHeight="1">
      <c r="A1" s="63"/>
      <c r="B1" s="63"/>
      <c r="C1" s="141" t="s">
        <v>86</v>
      </c>
      <c r="D1" s="141"/>
      <c r="E1" s="141"/>
      <c r="F1" s="141"/>
      <c r="G1" s="63"/>
    </row>
    <row r="2" spans="1:7" ht="12.75" customHeight="1">
      <c r="A2" s="142" t="s">
        <v>87</v>
      </c>
      <c r="B2" s="142"/>
      <c r="C2" s="142"/>
      <c r="D2" s="142"/>
      <c r="E2" s="142"/>
      <c r="F2" s="142"/>
      <c r="G2" s="142"/>
    </row>
    <row r="3" spans="1:7" ht="25.5" customHeight="1">
      <c r="A3" s="142"/>
      <c r="B3" s="142"/>
      <c r="C3" s="142"/>
      <c r="D3" s="142"/>
      <c r="E3" s="142"/>
      <c r="F3" s="142"/>
      <c r="G3" s="142"/>
    </row>
    <row r="4" spans="1:7" ht="6" customHeight="1"/>
    <row r="5" spans="1:7" ht="22.5" customHeight="1">
      <c r="A5" s="9"/>
      <c r="B5" s="75"/>
      <c r="C5" s="75"/>
      <c r="D5" s="75"/>
      <c r="E5" s="79"/>
      <c r="F5" s="9"/>
    </row>
    <row r="6" spans="1:7" ht="15.75">
      <c r="B6" s="143" t="s">
        <v>139</v>
      </c>
      <c r="C6" s="143"/>
      <c r="D6" s="143"/>
      <c r="E6" s="143"/>
      <c r="F6" s="143"/>
    </row>
    <row r="7" spans="1:7" ht="15.75" customHeight="1">
      <c r="A7" s="144" t="s">
        <v>89</v>
      </c>
      <c r="B7" s="144"/>
      <c r="C7" s="144"/>
      <c r="D7" s="144"/>
      <c r="E7" s="144"/>
      <c r="F7" s="144"/>
      <c r="G7" s="144"/>
    </row>
    <row r="8" spans="1:7" ht="60">
      <c r="A8" s="68" t="s">
        <v>3</v>
      </c>
      <c r="B8" s="68" t="s">
        <v>90</v>
      </c>
      <c r="C8" s="68" t="s">
        <v>91</v>
      </c>
      <c r="D8" s="68" t="s">
        <v>92</v>
      </c>
      <c r="E8" s="68" t="s">
        <v>93</v>
      </c>
      <c r="F8" s="68" t="s">
        <v>94</v>
      </c>
      <c r="G8" s="68" t="s">
        <v>95</v>
      </c>
    </row>
    <row r="9" spans="1:7" ht="31.5">
      <c r="A9" s="64">
        <v>1</v>
      </c>
      <c r="B9" s="65" t="s">
        <v>96</v>
      </c>
      <c r="C9" s="72">
        <f>36995</f>
        <v>36995</v>
      </c>
      <c r="D9" s="72">
        <f>C9*0.302</f>
        <v>11172.49</v>
      </c>
      <c r="E9" s="72">
        <f>1979/12*60</f>
        <v>9895</v>
      </c>
      <c r="F9" s="72">
        <v>60</v>
      </c>
      <c r="G9" s="72">
        <f>(C9+D9)/E9*F9</f>
        <v>292.07169277412834</v>
      </c>
    </row>
    <row r="10" spans="1:7" ht="15.75">
      <c r="A10" s="65"/>
      <c r="B10" s="65" t="s">
        <v>97</v>
      </c>
      <c r="C10" s="66"/>
      <c r="D10" s="66"/>
      <c r="E10" s="66"/>
      <c r="F10" s="66"/>
      <c r="G10" s="67">
        <f>G9</f>
        <v>292.07169277412834</v>
      </c>
    </row>
    <row r="11" spans="1:7" ht="15" customHeight="1">
      <c r="A11" s="148" t="s">
        <v>98</v>
      </c>
      <c r="B11" s="148"/>
      <c r="C11" s="148"/>
      <c r="D11" s="148"/>
      <c r="E11" s="148"/>
      <c r="F11" s="148"/>
      <c r="G11" s="148"/>
    </row>
    <row r="12" spans="1:7" ht="15.75" customHeight="1">
      <c r="A12" s="146" t="s">
        <v>99</v>
      </c>
      <c r="B12" s="146"/>
      <c r="C12" s="146"/>
      <c r="D12" s="146"/>
      <c r="E12" s="146"/>
      <c r="F12" s="146"/>
      <c r="G12" s="146"/>
    </row>
    <row r="13" spans="1:7" ht="45">
      <c r="A13" s="68" t="s">
        <v>3</v>
      </c>
      <c r="B13" s="68" t="s">
        <v>100</v>
      </c>
      <c r="C13" s="68" t="s">
        <v>101</v>
      </c>
      <c r="D13" s="68" t="s">
        <v>102</v>
      </c>
      <c r="E13" s="68" t="s">
        <v>103</v>
      </c>
      <c r="F13" s="68" t="s">
        <v>117</v>
      </c>
      <c r="G13" s="69"/>
    </row>
    <row r="14" spans="1:7" ht="15.75">
      <c r="A14" s="64">
        <v>1</v>
      </c>
      <c r="B14" s="81" t="s">
        <v>105</v>
      </c>
      <c r="C14" s="65"/>
      <c r="D14" s="65"/>
      <c r="E14" s="65"/>
      <c r="F14" s="77"/>
      <c r="G14" s="69"/>
    </row>
    <row r="15" spans="1:7" ht="15.75">
      <c r="A15" s="65"/>
      <c r="B15" s="65" t="s">
        <v>97</v>
      </c>
      <c r="C15" s="65"/>
      <c r="D15" s="65"/>
      <c r="E15" s="65"/>
      <c r="F15" s="66">
        <f>F14</f>
        <v>0</v>
      </c>
      <c r="G15" s="69"/>
    </row>
    <row r="16" spans="1:7" ht="15.75">
      <c r="A16" s="69"/>
      <c r="B16" s="69"/>
      <c r="C16" s="69"/>
      <c r="D16" s="69"/>
      <c r="E16" s="69"/>
      <c r="F16" s="69"/>
      <c r="G16" s="69"/>
    </row>
    <row r="17" spans="1:7" ht="12.75" customHeight="1">
      <c r="A17" s="68" t="s">
        <v>3</v>
      </c>
      <c r="B17" s="147" t="s">
        <v>106</v>
      </c>
      <c r="C17" s="147"/>
      <c r="D17" s="147"/>
      <c r="E17" s="68" t="s">
        <v>107</v>
      </c>
      <c r="F17" s="69"/>
      <c r="G17" s="69"/>
    </row>
    <row r="18" spans="1:7" ht="41.25" customHeight="1">
      <c r="A18" s="64">
        <v>1</v>
      </c>
      <c r="B18" s="139" t="s">
        <v>108</v>
      </c>
      <c r="C18" s="139"/>
      <c r="D18" s="139"/>
      <c r="E18" s="66">
        <f>G10</f>
        <v>292.07169277412834</v>
      </c>
      <c r="F18" s="69"/>
      <c r="G18" s="69"/>
    </row>
    <row r="19" spans="1:7" ht="53.25" customHeight="1">
      <c r="A19" s="64">
        <v>2</v>
      </c>
      <c r="B19" s="139" t="s">
        <v>109</v>
      </c>
      <c r="C19" s="139"/>
      <c r="D19" s="139"/>
      <c r="E19" s="66">
        <f>F15</f>
        <v>0</v>
      </c>
      <c r="F19" s="69"/>
      <c r="G19" s="69"/>
    </row>
    <row r="20" spans="1:7" ht="15.75" customHeight="1">
      <c r="A20" s="65"/>
      <c r="B20" s="139" t="s">
        <v>97</v>
      </c>
      <c r="C20" s="139"/>
      <c r="D20" s="139"/>
      <c r="E20" s="66">
        <f>E18+E19</f>
        <v>292.07169277412834</v>
      </c>
      <c r="F20" s="69"/>
      <c r="G20" s="69"/>
    </row>
    <row r="21" spans="1:7" ht="15.75" customHeight="1">
      <c r="A21" s="65"/>
      <c r="B21" s="139" t="s">
        <v>110</v>
      </c>
      <c r="C21" s="139"/>
      <c r="D21" s="139"/>
      <c r="E21" s="66">
        <f>E20*0.02</f>
        <v>5.8414338554825669</v>
      </c>
      <c r="F21" s="69"/>
      <c r="G21" s="69"/>
    </row>
    <row r="22" spans="1:7" ht="15.75">
      <c r="A22" s="73"/>
      <c r="B22" s="140" t="s">
        <v>111</v>
      </c>
      <c r="C22" s="140"/>
      <c r="D22" s="140"/>
      <c r="E22" s="78">
        <f>E20+E21</f>
        <v>297.91312662961093</v>
      </c>
      <c r="F22" s="9" t="s">
        <v>10</v>
      </c>
    </row>
    <row r="23" spans="1:7" ht="7.5" customHeight="1"/>
    <row r="24" spans="1:7" ht="15.75" customHeight="1">
      <c r="B24" s="143" t="s">
        <v>140</v>
      </c>
      <c r="C24" s="143"/>
      <c r="D24" s="143"/>
      <c r="E24" s="143"/>
      <c r="F24" s="143"/>
    </row>
    <row r="25" spans="1:7" ht="17.25" customHeight="1">
      <c r="A25" s="144" t="s">
        <v>89</v>
      </c>
      <c r="B25" s="144"/>
      <c r="C25" s="144"/>
      <c r="D25" s="144"/>
      <c r="E25" s="144"/>
      <c r="F25" s="144"/>
      <c r="G25" s="144"/>
    </row>
    <row r="26" spans="1:7" ht="27.75" customHeight="1">
      <c r="A26" s="68" t="s">
        <v>3</v>
      </c>
      <c r="B26" s="68" t="s">
        <v>90</v>
      </c>
      <c r="C26" s="82" t="s">
        <v>91</v>
      </c>
      <c r="D26" s="68" t="s">
        <v>92</v>
      </c>
      <c r="E26" s="68" t="s">
        <v>93</v>
      </c>
      <c r="F26" s="82" t="s">
        <v>94</v>
      </c>
      <c r="G26" s="82" t="s">
        <v>95</v>
      </c>
    </row>
    <row r="27" spans="1:7" ht="29.25" customHeight="1">
      <c r="A27" s="64">
        <v>1</v>
      </c>
      <c r="B27" s="65" t="s">
        <v>141</v>
      </c>
      <c r="C27" s="64">
        <v>36995</v>
      </c>
      <c r="D27" s="64">
        <v>11172.49</v>
      </c>
      <c r="E27" s="64">
        <v>9895</v>
      </c>
      <c r="F27" s="64">
        <v>60</v>
      </c>
      <c r="G27" s="72">
        <v>292.07169277412834</v>
      </c>
    </row>
    <row r="28" spans="1:7" ht="21.75" customHeight="1">
      <c r="A28" s="65"/>
      <c r="B28" s="65" t="s">
        <v>97</v>
      </c>
      <c r="C28" s="64"/>
      <c r="D28" s="64"/>
      <c r="E28" s="64"/>
      <c r="F28" s="64"/>
      <c r="G28" s="80">
        <v>292.07169277412834</v>
      </c>
    </row>
    <row r="29" spans="1:7" ht="24" customHeight="1">
      <c r="A29" s="145" t="s">
        <v>98</v>
      </c>
      <c r="B29" s="145"/>
      <c r="C29" s="145"/>
      <c r="D29" s="145"/>
      <c r="E29" s="145"/>
      <c r="F29" s="145"/>
      <c r="G29" s="145"/>
    </row>
    <row r="30" spans="1:7" ht="21" customHeight="1">
      <c r="A30" s="146" t="s">
        <v>99</v>
      </c>
      <c r="B30" s="146"/>
      <c r="C30" s="146"/>
      <c r="D30" s="146"/>
      <c r="E30" s="146"/>
      <c r="F30" s="146"/>
      <c r="G30" s="146"/>
    </row>
    <row r="31" spans="1:7" ht="30" customHeight="1">
      <c r="A31" s="68" t="s">
        <v>3</v>
      </c>
      <c r="B31" s="68" t="s">
        <v>100</v>
      </c>
      <c r="C31" s="68" t="s">
        <v>101</v>
      </c>
      <c r="D31" s="68" t="s">
        <v>102</v>
      </c>
      <c r="E31" s="68" t="s">
        <v>103</v>
      </c>
      <c r="F31" s="68" t="s">
        <v>117</v>
      </c>
      <c r="G31" s="69"/>
    </row>
    <row r="32" spans="1:7" ht="21.75" customHeight="1">
      <c r="A32" s="64">
        <v>1</v>
      </c>
      <c r="B32" s="81" t="s">
        <v>105</v>
      </c>
      <c r="C32" s="65"/>
      <c r="D32" s="65"/>
      <c r="E32" s="65"/>
      <c r="F32" s="65"/>
      <c r="G32" s="69"/>
    </row>
    <row r="33" spans="1:7" ht="13.5" customHeight="1">
      <c r="A33" s="65"/>
      <c r="B33" s="65" t="s">
        <v>97</v>
      </c>
      <c r="C33" s="65"/>
      <c r="D33" s="65"/>
      <c r="E33" s="65"/>
      <c r="F33" s="66">
        <v>0</v>
      </c>
      <c r="G33" s="69"/>
    </row>
    <row r="34" spans="1:7" ht="21.75" customHeight="1">
      <c r="A34" s="69"/>
      <c r="B34" s="69"/>
      <c r="C34" s="69"/>
      <c r="D34" s="69"/>
      <c r="E34" s="69"/>
      <c r="F34" s="69"/>
      <c r="G34" s="69"/>
    </row>
    <row r="35" spans="1:7" ht="19.5" customHeight="1">
      <c r="A35" s="68" t="s">
        <v>3</v>
      </c>
      <c r="B35" s="147" t="s">
        <v>106</v>
      </c>
      <c r="C35" s="147"/>
      <c r="D35" s="147"/>
      <c r="E35" s="68" t="s">
        <v>107</v>
      </c>
      <c r="F35" s="69"/>
      <c r="G35" s="69"/>
    </row>
    <row r="36" spans="1:7" ht="36" customHeight="1">
      <c r="A36" s="64">
        <v>1</v>
      </c>
      <c r="B36" s="139" t="s">
        <v>108</v>
      </c>
      <c r="C36" s="139"/>
      <c r="D36" s="139"/>
      <c r="E36" s="72">
        <v>292.07169277412834</v>
      </c>
      <c r="F36" s="69"/>
      <c r="G36" s="69"/>
    </row>
    <row r="37" spans="1:7" ht="17.25" customHeight="1">
      <c r="A37" s="64">
        <v>2</v>
      </c>
      <c r="B37" s="139" t="s">
        <v>109</v>
      </c>
      <c r="C37" s="139"/>
      <c r="D37" s="139"/>
      <c r="E37" s="72">
        <v>0</v>
      </c>
      <c r="F37" s="69"/>
      <c r="G37" s="69"/>
    </row>
    <row r="38" spans="1:7" ht="16.5" customHeight="1">
      <c r="A38" s="65"/>
      <c r="B38" s="139" t="s">
        <v>97</v>
      </c>
      <c r="C38" s="139"/>
      <c r="D38" s="139"/>
      <c r="E38" s="72">
        <v>292.07169277412834</v>
      </c>
      <c r="F38" s="69"/>
      <c r="G38" s="69"/>
    </row>
    <row r="39" spans="1:7" ht="21" customHeight="1">
      <c r="A39" s="65"/>
      <c r="B39" s="139" t="s">
        <v>110</v>
      </c>
      <c r="C39" s="139"/>
      <c r="D39" s="139"/>
      <c r="E39" s="72">
        <v>5.8414338554825669</v>
      </c>
      <c r="F39" s="69"/>
      <c r="G39" s="69"/>
    </row>
    <row r="40" spans="1:7" ht="26.25" customHeight="1">
      <c r="A40" s="73"/>
      <c r="B40" s="150" t="s">
        <v>111</v>
      </c>
      <c r="C40" s="150"/>
      <c r="D40" s="150"/>
      <c r="E40" s="74">
        <v>297.91312662961093</v>
      </c>
      <c r="F40" s="9" t="s">
        <v>142</v>
      </c>
    </row>
    <row r="41" spans="1:7" ht="7.5" customHeight="1"/>
    <row r="42" spans="1:7" ht="7.5" customHeight="1"/>
  </sheetData>
  <sheetProtection selectLockedCells="1" selectUnlockedCells="1"/>
  <mergeCells count="22">
    <mergeCell ref="B20:D20"/>
    <mergeCell ref="B21:D21"/>
    <mergeCell ref="B37:D37"/>
    <mergeCell ref="B22:D22"/>
    <mergeCell ref="B38:D38"/>
    <mergeCell ref="B39:D39"/>
    <mergeCell ref="B40:D40"/>
    <mergeCell ref="B24:F24"/>
    <mergeCell ref="A25:G25"/>
    <mergeCell ref="A29:G29"/>
    <mergeCell ref="A30:G30"/>
    <mergeCell ref="B35:D35"/>
    <mergeCell ref="B36:D36"/>
    <mergeCell ref="A12:G12"/>
    <mergeCell ref="B17:D17"/>
    <mergeCell ref="B18:D18"/>
    <mergeCell ref="B19:D19"/>
    <mergeCell ref="C1:F1"/>
    <mergeCell ref="A2:G3"/>
    <mergeCell ref="B6:F6"/>
    <mergeCell ref="A7:G7"/>
    <mergeCell ref="A11:G11"/>
  </mergeCells>
  <pageMargins left="0.25" right="0.25" top="0.75" bottom="0.75" header="0.51180555555555551" footer="0.51180555555555551"/>
  <pageSetup paperSize="5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N45"/>
  <sheetViews>
    <sheetView topLeftCell="A20" workbookViewId="0">
      <selection activeCell="J24" sqref="J24"/>
    </sheetView>
  </sheetViews>
  <sheetFormatPr defaultColWidth="8.7109375" defaultRowHeight="15"/>
  <cols>
    <col min="1" max="1" width="4.140625" style="1" customWidth="1"/>
    <col min="2" max="2" width="14.7109375" style="1" customWidth="1"/>
    <col min="3" max="3" width="18.42578125" style="1" customWidth="1"/>
    <col min="4" max="4" width="12.7109375" style="1" customWidth="1"/>
    <col min="5" max="5" width="12.85546875" style="1" customWidth="1"/>
    <col min="6" max="6" width="14.42578125" style="1" customWidth="1"/>
    <col min="7" max="7" width="9.140625" style="1" customWidth="1"/>
    <col min="8" max="8" width="10.28515625" style="1" customWidth="1"/>
    <col min="9" max="9" width="14.28515625" style="1" customWidth="1"/>
    <col min="10" max="16384" width="8.7109375" style="1"/>
  </cols>
  <sheetData>
    <row r="1" spans="1:14" ht="15.75">
      <c r="A1" s="83"/>
      <c r="B1" s="152" t="s">
        <v>86</v>
      </c>
      <c r="C1" s="152"/>
      <c r="D1" s="152"/>
      <c r="E1" s="152"/>
      <c r="F1" s="152"/>
      <c r="G1" s="152"/>
      <c r="H1" s="152"/>
      <c r="I1" s="152"/>
      <c r="J1" s="83"/>
      <c r="K1" s="84"/>
      <c r="L1" s="84"/>
      <c r="M1" s="84"/>
      <c r="N1" s="84"/>
    </row>
    <row r="2" spans="1:14" ht="15.75">
      <c r="A2" s="153" t="s">
        <v>143</v>
      </c>
      <c r="B2" s="153"/>
      <c r="C2" s="153"/>
      <c r="D2" s="153"/>
      <c r="E2" s="153"/>
      <c r="F2" s="153"/>
      <c r="G2" s="153"/>
      <c r="H2" s="153"/>
      <c r="I2" s="153"/>
      <c r="J2" s="153"/>
      <c r="K2" s="84"/>
      <c r="L2" s="84"/>
      <c r="M2" s="84"/>
      <c r="N2" s="84"/>
    </row>
    <row r="3" spans="1:14" ht="15.75">
      <c r="A3" s="83"/>
      <c r="B3" s="154" t="s">
        <v>144</v>
      </c>
      <c r="C3" s="154"/>
      <c r="D3" s="154"/>
      <c r="E3" s="154"/>
      <c r="F3" s="154"/>
      <c r="G3" s="154"/>
      <c r="H3" s="154"/>
      <c r="I3" s="154"/>
      <c r="J3" s="83"/>
      <c r="K3" s="84"/>
      <c r="L3" s="84"/>
      <c r="M3" s="84"/>
      <c r="N3" s="84"/>
    </row>
    <row r="4" spans="1:14">
      <c r="A4" s="83"/>
      <c r="B4" s="83"/>
      <c r="C4" s="83"/>
      <c r="D4" s="83"/>
      <c r="E4" s="83"/>
      <c r="F4" s="83"/>
      <c r="G4" s="83"/>
      <c r="H4" s="83"/>
      <c r="I4" s="85"/>
      <c r="J4" s="83"/>
      <c r="K4" s="84"/>
      <c r="L4" s="84"/>
      <c r="M4" s="84"/>
      <c r="N4" s="84"/>
    </row>
    <row r="5" spans="1:14" ht="59.25" customHeight="1">
      <c r="A5" s="86" t="s">
        <v>3</v>
      </c>
      <c r="B5" s="155" t="s">
        <v>145</v>
      </c>
      <c r="C5" s="155"/>
      <c r="D5" s="155"/>
      <c r="E5" s="155"/>
      <c r="F5" s="86" t="s">
        <v>146</v>
      </c>
      <c r="G5" s="86" t="s">
        <v>147</v>
      </c>
      <c r="H5" s="86" t="s">
        <v>148</v>
      </c>
      <c r="I5" s="87"/>
      <c r="J5" s="83"/>
      <c r="K5" s="84"/>
      <c r="L5" s="84"/>
      <c r="M5" s="84"/>
      <c r="N5" s="84"/>
    </row>
    <row r="6" spans="1:14" s="84" customFormat="1" ht="20.45" customHeight="1">
      <c r="A6" s="156">
        <v>1</v>
      </c>
      <c r="B6" s="157" t="s">
        <v>149</v>
      </c>
      <c r="C6" s="157"/>
      <c r="D6" s="157"/>
      <c r="E6" s="157"/>
      <c r="F6" s="89">
        <v>500</v>
      </c>
      <c r="G6" s="86">
        <v>5</v>
      </c>
      <c r="H6" s="90">
        <f>F6/G6/30.41666666</f>
        <v>3.2876712335972975</v>
      </c>
      <c r="I6" s="158" t="s">
        <v>150</v>
      </c>
      <c r="J6" s="158"/>
      <c r="K6" s="158"/>
      <c r="L6" s="158"/>
      <c r="M6" s="158"/>
      <c r="N6" s="158"/>
    </row>
    <row r="7" spans="1:14" s="84" customFormat="1" ht="3" hidden="1" customHeight="1">
      <c r="A7" s="156"/>
      <c r="B7" s="157"/>
      <c r="C7" s="157"/>
      <c r="D7" s="157"/>
      <c r="E7" s="157"/>
      <c r="F7" s="89">
        <v>2100</v>
      </c>
      <c r="G7" s="86">
        <v>36</v>
      </c>
      <c r="H7" s="90">
        <f>F7/G7/30.41666666</f>
        <v>1.9178082195984238</v>
      </c>
      <c r="I7" s="87"/>
      <c r="J7" s="83"/>
    </row>
    <row r="8" spans="1:14" s="84" customFormat="1" ht="24" hidden="1" customHeight="1">
      <c r="A8" s="156"/>
      <c r="B8" s="157"/>
      <c r="C8" s="157"/>
      <c r="D8" s="157"/>
      <c r="E8" s="157"/>
      <c r="F8" s="89">
        <v>3300</v>
      </c>
      <c r="G8" s="86">
        <v>36</v>
      </c>
      <c r="H8" s="90">
        <f>F8/G8/30.41666666</f>
        <v>3.0136986307975229</v>
      </c>
      <c r="I8" s="87"/>
      <c r="J8" s="83"/>
    </row>
    <row r="9" spans="1:14" s="84" customFormat="1" ht="24.6" hidden="1" customHeight="1">
      <c r="A9" s="156"/>
      <c r="B9" s="157"/>
      <c r="C9" s="157"/>
      <c r="D9" s="157"/>
      <c r="E9" s="157"/>
      <c r="F9" s="89">
        <v>1500</v>
      </c>
      <c r="G9" s="86">
        <v>36</v>
      </c>
      <c r="H9" s="90">
        <f>F9/G9/30.41666666</f>
        <v>1.3698630139988739</v>
      </c>
      <c r="I9" s="87"/>
      <c r="J9" s="83"/>
    </row>
    <row r="10" spans="1:14" s="84" customFormat="1" ht="24.6" hidden="1" customHeight="1">
      <c r="A10" s="156"/>
      <c r="B10" s="157"/>
      <c r="C10" s="157"/>
      <c r="D10" s="157"/>
      <c r="E10" s="157"/>
      <c r="F10" s="91">
        <v>2400</v>
      </c>
      <c r="G10" s="88">
        <v>36</v>
      </c>
      <c r="H10" s="92">
        <f>F10/G10/30.41666666</f>
        <v>2.1917808223981985</v>
      </c>
      <c r="I10" s="87"/>
      <c r="J10" s="83"/>
    </row>
    <row r="11" spans="1:14" s="84" customFormat="1" ht="15.75" customHeight="1">
      <c r="A11" s="88">
        <v>2</v>
      </c>
      <c r="B11" s="151" t="s">
        <v>151</v>
      </c>
      <c r="C11" s="151"/>
      <c r="D11" s="151"/>
      <c r="E11" s="151"/>
      <c r="F11" s="92">
        <f>(3850+1310)/9</f>
        <v>573.33333333333337</v>
      </c>
      <c r="G11" s="88">
        <v>5</v>
      </c>
      <c r="H11" s="92">
        <f t="shared" ref="H11:H20" si="0">F11/G11/30.41666666</f>
        <v>3.7698630145249017</v>
      </c>
      <c r="I11" s="87"/>
      <c r="J11" s="83"/>
    </row>
    <row r="12" spans="1:14" s="84" customFormat="1" ht="15.75" customHeight="1">
      <c r="A12" s="88">
        <v>3</v>
      </c>
      <c r="B12" s="151" t="s">
        <v>152</v>
      </c>
      <c r="C12" s="151"/>
      <c r="D12" s="151"/>
      <c r="E12" s="151"/>
      <c r="F12" s="91">
        <f>(1*2000+4*7600+4*6200+1*5100)/10</f>
        <v>6230</v>
      </c>
      <c r="G12" s="88">
        <v>5</v>
      </c>
      <c r="H12" s="92">
        <f t="shared" si="0"/>
        <v>40.964383570622331</v>
      </c>
      <c r="I12" s="87"/>
      <c r="J12" s="83"/>
    </row>
    <row r="13" spans="1:14" s="84" customFormat="1" ht="15.75" customHeight="1">
      <c r="A13" s="88">
        <v>4</v>
      </c>
      <c r="B13" s="159" t="s">
        <v>153</v>
      </c>
      <c r="C13" s="159"/>
      <c r="D13" s="159"/>
      <c r="E13" s="159"/>
      <c r="F13" s="92">
        <f>(12*7000+4*4100)/16</f>
        <v>6275</v>
      </c>
      <c r="G13" s="88">
        <v>60</v>
      </c>
      <c r="H13" s="92">
        <f t="shared" si="0"/>
        <v>3.4383561651371739</v>
      </c>
      <c r="I13" s="87"/>
      <c r="J13" s="83"/>
    </row>
    <row r="14" spans="1:14" s="84" customFormat="1" ht="21.75" customHeight="1">
      <c r="A14" s="88">
        <v>5</v>
      </c>
      <c r="B14" s="159" t="s">
        <v>154</v>
      </c>
      <c r="C14" s="159"/>
      <c r="D14" s="159"/>
      <c r="E14" s="159"/>
      <c r="F14" s="92">
        <v>3500</v>
      </c>
      <c r="G14" s="88">
        <v>5</v>
      </c>
      <c r="H14" s="92">
        <f t="shared" si="0"/>
        <v>23.013698635181083</v>
      </c>
      <c r="I14" s="87"/>
      <c r="J14" s="83"/>
    </row>
    <row r="15" spans="1:14" s="84" customFormat="1" ht="15.75" customHeight="1">
      <c r="A15" s="88">
        <v>6</v>
      </c>
      <c r="B15" s="159" t="s">
        <v>155</v>
      </c>
      <c r="C15" s="159"/>
      <c r="D15" s="159"/>
      <c r="E15" s="159"/>
      <c r="F15" s="92">
        <f>6000+3700/3</f>
        <v>7233.333333333333</v>
      </c>
      <c r="G15" s="88">
        <v>5</v>
      </c>
      <c r="H15" s="92">
        <f t="shared" si="0"/>
        <v>47.561643846040901</v>
      </c>
      <c r="I15" s="87"/>
      <c r="J15" s="83"/>
    </row>
    <row r="16" spans="1:14" s="84" customFormat="1" ht="15.75" customHeight="1">
      <c r="A16" s="88">
        <v>7</v>
      </c>
      <c r="B16" s="159" t="s">
        <v>156</v>
      </c>
      <c r="C16" s="159"/>
      <c r="D16" s="159"/>
      <c r="E16" s="159"/>
      <c r="F16" s="92">
        <f>6000/2</f>
        <v>3000</v>
      </c>
      <c r="G16" s="88">
        <v>5</v>
      </c>
      <c r="H16" s="92">
        <f t="shared" si="0"/>
        <v>19.726027401583785</v>
      </c>
      <c r="I16" s="87"/>
      <c r="J16" s="83"/>
    </row>
    <row r="17" spans="1:14" s="84" customFormat="1" ht="15.75" customHeight="1">
      <c r="A17" s="88">
        <v>8</v>
      </c>
      <c r="B17" s="159" t="s">
        <v>157</v>
      </c>
      <c r="C17" s="159"/>
      <c r="D17" s="159"/>
      <c r="E17" s="159"/>
      <c r="F17" s="92">
        <v>2000</v>
      </c>
      <c r="G17" s="88">
        <v>5</v>
      </c>
      <c r="H17" s="92">
        <f t="shared" si="0"/>
        <v>13.15068493438919</v>
      </c>
      <c r="I17" s="87"/>
      <c r="J17" s="83"/>
    </row>
    <row r="18" spans="1:14" s="84" customFormat="1" ht="15.75" customHeight="1">
      <c r="A18" s="88">
        <v>9</v>
      </c>
      <c r="B18" s="159" t="s">
        <v>158</v>
      </c>
      <c r="C18" s="159"/>
      <c r="D18" s="159"/>
      <c r="E18" s="159"/>
      <c r="F18" s="92">
        <v>4650</v>
      </c>
      <c r="G18" s="88">
        <v>5</v>
      </c>
      <c r="H18" s="92">
        <f t="shared" si="0"/>
        <v>30.575342472454867</v>
      </c>
      <c r="I18" s="87"/>
      <c r="J18" s="83"/>
    </row>
    <row r="19" spans="1:14" s="84" customFormat="1" ht="15.75" customHeight="1">
      <c r="A19" s="88">
        <v>10</v>
      </c>
      <c r="B19" s="159" t="s">
        <v>159</v>
      </c>
      <c r="C19" s="159"/>
      <c r="D19" s="159"/>
      <c r="E19" s="159"/>
      <c r="F19" s="92">
        <v>3000</v>
      </c>
      <c r="G19" s="88">
        <v>5</v>
      </c>
      <c r="H19" s="92">
        <f t="shared" si="0"/>
        <v>19.726027401583785</v>
      </c>
      <c r="I19" s="87"/>
      <c r="J19" s="83"/>
    </row>
    <row r="20" spans="1:14" s="84" customFormat="1" ht="20.25" customHeight="1">
      <c r="A20" s="88">
        <v>11</v>
      </c>
      <c r="B20" s="151" t="s">
        <v>160</v>
      </c>
      <c r="C20" s="151"/>
      <c r="D20" s="151"/>
      <c r="E20" s="151"/>
      <c r="F20" s="91">
        <f>(4140+3800)/3</f>
        <v>2646.6666666666665</v>
      </c>
      <c r="G20" s="93">
        <v>5</v>
      </c>
      <c r="H20" s="91">
        <f t="shared" si="0"/>
        <v>17.402739729841695</v>
      </c>
      <c r="I20" s="87"/>
      <c r="J20" s="83"/>
    </row>
    <row r="21" spans="1:14">
      <c r="A21" s="84"/>
      <c r="B21" s="94"/>
      <c r="C21" s="94"/>
      <c r="D21" s="94"/>
      <c r="E21" s="94"/>
      <c r="F21" s="84"/>
      <c r="G21" s="95"/>
      <c r="H21" s="95"/>
      <c r="I21" s="96"/>
      <c r="J21" s="84"/>
      <c r="K21" s="84"/>
      <c r="L21" s="84"/>
      <c r="M21" s="84"/>
      <c r="N21" s="84"/>
    </row>
    <row r="22" spans="1:14" ht="15.75" customHeight="1">
      <c r="A22" s="161" t="s">
        <v>89</v>
      </c>
      <c r="B22" s="161"/>
      <c r="C22" s="161"/>
      <c r="D22" s="161"/>
      <c r="E22" s="161"/>
      <c r="F22" s="161"/>
      <c r="G22" s="161"/>
      <c r="H22" s="84"/>
      <c r="I22" s="84"/>
      <c r="J22" s="84"/>
      <c r="K22" s="84"/>
      <c r="L22" s="84"/>
      <c r="M22" s="84"/>
      <c r="N22" s="84"/>
    </row>
    <row r="23" spans="1:14" ht="90">
      <c r="A23" s="86" t="s">
        <v>3</v>
      </c>
      <c r="B23" s="86" t="s">
        <v>90</v>
      </c>
      <c r="C23" s="97" t="s">
        <v>91</v>
      </c>
      <c r="D23" s="86" t="s">
        <v>92</v>
      </c>
      <c r="E23" s="86" t="s">
        <v>93</v>
      </c>
      <c r="F23" s="97" t="s">
        <v>94</v>
      </c>
      <c r="G23" s="97" t="s">
        <v>95</v>
      </c>
      <c r="H23" s="84"/>
      <c r="I23" s="84"/>
      <c r="J23" s="84"/>
      <c r="K23" s="84"/>
      <c r="L23" s="84"/>
      <c r="M23" s="84"/>
      <c r="N23" s="84"/>
    </row>
    <row r="24" spans="1:14" ht="31.5">
      <c r="A24" s="88">
        <v>1</v>
      </c>
      <c r="B24" s="98" t="s">
        <v>161</v>
      </c>
      <c r="C24" s="88">
        <v>17001.84</v>
      </c>
      <c r="D24" s="88">
        <f>C24*0.302</f>
        <v>5134.5556799999995</v>
      </c>
      <c r="E24" s="88">
        <f>1979/12*60</f>
        <v>9895</v>
      </c>
      <c r="F24" s="88">
        <v>3</v>
      </c>
      <c r="G24" s="92">
        <f>(C24+D24)/E24*F24</f>
        <v>6.7113882809499756</v>
      </c>
      <c r="H24" s="84"/>
      <c r="I24" s="84"/>
      <c r="J24" s="84"/>
      <c r="K24" s="84"/>
      <c r="L24" s="84"/>
      <c r="M24" s="84"/>
      <c r="N24" s="84"/>
    </row>
    <row r="25" spans="1:14" ht="15.75">
      <c r="A25" s="99"/>
      <c r="B25" s="99" t="s">
        <v>97</v>
      </c>
      <c r="C25" s="88"/>
      <c r="D25" s="88"/>
      <c r="E25" s="88"/>
      <c r="F25" s="88"/>
      <c r="G25" s="92">
        <f>G24</f>
        <v>6.7113882809499756</v>
      </c>
      <c r="H25" s="84"/>
      <c r="I25" s="84"/>
      <c r="J25" s="84"/>
      <c r="K25" s="84"/>
      <c r="L25" s="84"/>
      <c r="M25" s="84"/>
      <c r="N25" s="84"/>
    </row>
    <row r="26" spans="1:14" ht="27.75" customHeight="1">
      <c r="A26" s="162" t="s">
        <v>98</v>
      </c>
      <c r="B26" s="162"/>
      <c r="C26" s="162"/>
      <c r="D26" s="162"/>
      <c r="E26" s="162"/>
      <c r="F26" s="162"/>
      <c r="G26" s="162"/>
      <c r="H26" s="162"/>
      <c r="I26" s="84"/>
      <c r="J26" s="84"/>
      <c r="K26" s="84"/>
      <c r="L26" s="84"/>
      <c r="M26" s="84"/>
      <c r="N26" s="84"/>
    </row>
    <row r="27" spans="1:14" ht="14.25" customHeight="1">
      <c r="A27" s="100"/>
      <c r="B27" s="100"/>
      <c r="C27" s="100"/>
      <c r="D27" s="100"/>
      <c r="E27" s="100"/>
      <c r="F27" s="100"/>
      <c r="G27" s="100"/>
      <c r="H27" s="100"/>
      <c r="I27" s="84"/>
      <c r="J27" s="84"/>
      <c r="K27" s="84"/>
      <c r="L27" s="84"/>
      <c r="M27" s="84"/>
      <c r="N27" s="84"/>
    </row>
    <row r="28" spans="1:14" ht="15.75">
      <c r="A28" s="164" t="s">
        <v>162</v>
      </c>
      <c r="B28" s="164"/>
      <c r="C28" s="164"/>
      <c r="D28" s="164"/>
      <c r="E28" s="164"/>
      <c r="F28" s="164"/>
      <c r="G28" s="84"/>
      <c r="H28" s="84"/>
      <c r="I28" s="84"/>
      <c r="J28" s="84"/>
      <c r="K28" s="84"/>
      <c r="L28" s="84"/>
      <c r="M28" s="84"/>
      <c r="N28" s="84"/>
    </row>
    <row r="29" spans="1:14" ht="30" customHeight="1">
      <c r="A29" s="86" t="s">
        <v>3</v>
      </c>
      <c r="B29" s="155" t="s">
        <v>145</v>
      </c>
      <c r="C29" s="155"/>
      <c r="D29" s="86" t="s">
        <v>163</v>
      </c>
      <c r="E29" s="86" t="s">
        <v>164</v>
      </c>
      <c r="F29" s="101" t="s">
        <v>165</v>
      </c>
      <c r="G29" s="84"/>
      <c r="H29" s="84"/>
      <c r="I29" s="84"/>
      <c r="J29" s="84"/>
      <c r="K29" s="84"/>
      <c r="L29" s="84"/>
      <c r="M29" s="84"/>
      <c r="N29" s="84"/>
    </row>
    <row r="30" spans="1:14" ht="25.15" customHeight="1">
      <c r="A30" s="88">
        <v>1</v>
      </c>
      <c r="B30" s="165" t="str">
        <f>B6</f>
        <v>Костыли</v>
      </c>
      <c r="C30" s="165"/>
      <c r="D30" s="90">
        <f>H6+G25</f>
        <v>9.9990595145472732</v>
      </c>
      <c r="E30" s="90">
        <f>D30*0.02</f>
        <v>0.19998119029094547</v>
      </c>
      <c r="F30" s="102">
        <f>D30+E30</f>
        <v>10.199040704838218</v>
      </c>
      <c r="G30" s="84"/>
      <c r="H30" s="84"/>
      <c r="I30" s="84"/>
      <c r="J30" s="84"/>
      <c r="K30" s="84"/>
      <c r="L30" s="84"/>
      <c r="M30" s="84"/>
      <c r="N30" s="84"/>
    </row>
    <row r="31" spans="1:14" ht="24.6" customHeight="1">
      <c r="A31" s="88">
        <v>2</v>
      </c>
      <c r="B31" s="165" t="str">
        <f t="shared" ref="B31:B36" si="1">B11</f>
        <v>Трость</v>
      </c>
      <c r="C31" s="165"/>
      <c r="D31" s="90">
        <f>H11+G25</f>
        <v>10.481251295474877</v>
      </c>
      <c r="E31" s="90">
        <f>D31*0.02</f>
        <v>0.20962502590949755</v>
      </c>
      <c r="F31" s="102">
        <f>D31+E31</f>
        <v>10.690876321384374</v>
      </c>
      <c r="G31" s="84"/>
      <c r="H31" s="84"/>
      <c r="I31" s="84"/>
      <c r="J31" s="84"/>
      <c r="K31" s="84"/>
      <c r="L31" s="84"/>
      <c r="M31" s="84"/>
      <c r="N31" s="84"/>
    </row>
    <row r="32" spans="1:14" ht="31.9" customHeight="1">
      <c r="A32" s="88">
        <v>3</v>
      </c>
      <c r="B32" s="160" t="str">
        <f t="shared" si="1"/>
        <v>Ходунки инвалидные</v>
      </c>
      <c r="C32" s="160"/>
      <c r="D32" s="90">
        <f>H12+G25</f>
        <v>47.675771851572307</v>
      </c>
      <c r="E32" s="90">
        <f>D32*0.02</f>
        <v>0.95351543703144614</v>
      </c>
      <c r="F32" s="102">
        <f>D32+E32</f>
        <v>48.629287288603756</v>
      </c>
      <c r="G32" s="84"/>
      <c r="H32" s="84"/>
      <c r="I32" s="84"/>
      <c r="J32" s="84"/>
      <c r="K32" s="84"/>
      <c r="L32" s="84"/>
      <c r="M32" s="84"/>
      <c r="N32" s="84"/>
    </row>
    <row r="33" spans="1:14" ht="25.9" customHeight="1">
      <c r="A33" s="88">
        <v>4</v>
      </c>
      <c r="B33" s="160" t="str">
        <f t="shared" si="1"/>
        <v>Коляска инвалидная</v>
      </c>
      <c r="C33" s="160"/>
      <c r="D33" s="90">
        <f>H13+G25</f>
        <v>10.14974444608715</v>
      </c>
      <c r="E33" s="90">
        <f>D33*0.02</f>
        <v>0.202994888921743</v>
      </c>
      <c r="F33" s="102">
        <f>D33+E33</f>
        <v>10.352739335008893</v>
      </c>
      <c r="G33" s="84"/>
      <c r="H33" s="84"/>
      <c r="I33" s="84"/>
      <c r="J33" s="84"/>
      <c r="K33" s="84"/>
      <c r="L33" s="84"/>
      <c r="M33" s="84"/>
      <c r="N33" s="84"/>
    </row>
    <row r="34" spans="1:14" ht="30.75" customHeight="1">
      <c r="A34" s="88">
        <v>5</v>
      </c>
      <c r="B34" s="159" t="str">
        <f t="shared" si="1"/>
        <v>Кресло-туалет</v>
      </c>
      <c r="C34" s="159"/>
      <c r="D34" s="90">
        <f>H14+G25</f>
        <v>29.725086916131058</v>
      </c>
      <c r="E34" s="92">
        <f>D34*0.02</f>
        <v>0.59450173832262121</v>
      </c>
      <c r="F34" s="103">
        <f>D34+E34</f>
        <v>30.319588654453678</v>
      </c>
      <c r="G34" s="104"/>
      <c r="H34" s="84"/>
      <c r="I34" s="84"/>
      <c r="J34" s="84"/>
      <c r="K34" s="84"/>
      <c r="L34" s="84"/>
      <c r="M34" s="84"/>
      <c r="N34" s="84"/>
    </row>
    <row r="35" spans="1:14" ht="15.75" customHeight="1">
      <c r="A35" s="88">
        <v>6</v>
      </c>
      <c r="B35" s="159" t="str">
        <f t="shared" si="1"/>
        <v xml:space="preserve">Поручень д/санит.гигиен. комнат </v>
      </c>
      <c r="C35" s="159"/>
      <c r="D35" s="90">
        <f>H15+G25</f>
        <v>54.273032126990877</v>
      </c>
      <c r="E35" s="92">
        <f t="shared" ref="E35:E40" si="2">D35*0.02</f>
        <v>1.0854606425398177</v>
      </c>
      <c r="F35" s="103">
        <f t="shared" ref="F35:F40" si="3">D35+E35</f>
        <v>55.358492769530692</v>
      </c>
      <c r="G35" s="104"/>
      <c r="H35" s="84"/>
      <c r="I35" s="84"/>
      <c r="J35" s="84"/>
      <c r="K35" s="84"/>
      <c r="L35" s="84"/>
      <c r="M35" s="84"/>
      <c r="N35" s="84"/>
    </row>
    <row r="36" spans="1:14" ht="15.75" customHeight="1">
      <c r="A36" s="93">
        <v>7</v>
      </c>
      <c r="B36" s="151" t="str">
        <f t="shared" si="1"/>
        <v>Простыня для перемещения</v>
      </c>
      <c r="C36" s="151"/>
      <c r="D36" s="90">
        <f>H16+G25</f>
        <v>26.437415682533761</v>
      </c>
      <c r="E36" s="91">
        <f t="shared" si="2"/>
        <v>0.52874831365067521</v>
      </c>
      <c r="F36" s="105">
        <f t="shared" si="3"/>
        <v>26.966163996184434</v>
      </c>
      <c r="G36" s="104"/>
      <c r="H36" s="84"/>
      <c r="I36" s="84"/>
      <c r="J36" s="84"/>
      <c r="K36" s="84"/>
      <c r="L36" s="84"/>
      <c r="M36" s="84"/>
      <c r="N36" s="84"/>
    </row>
    <row r="37" spans="1:14" ht="15.75" customHeight="1">
      <c r="A37" s="93">
        <v>8</v>
      </c>
      <c r="B37" s="163" t="s">
        <v>157</v>
      </c>
      <c r="C37" s="163"/>
      <c r="D37" s="90">
        <f>H17+G25</f>
        <v>19.862073215339166</v>
      </c>
      <c r="E37" s="91">
        <f t="shared" si="2"/>
        <v>0.39724146430678331</v>
      </c>
      <c r="F37" s="105">
        <f t="shared" si="3"/>
        <v>20.25931467964595</v>
      </c>
      <c r="G37" s="104"/>
      <c r="H37" s="84"/>
      <c r="I37" s="84"/>
      <c r="J37" s="84"/>
      <c r="K37" s="84"/>
      <c r="L37" s="84"/>
      <c r="M37" s="84"/>
      <c r="N37" s="84"/>
    </row>
    <row r="38" spans="1:14" ht="19.149999999999999" customHeight="1">
      <c r="A38" s="93">
        <v>9</v>
      </c>
      <c r="B38" s="159" t="str">
        <f>B18</f>
        <v xml:space="preserve">Стол прикроватный </v>
      </c>
      <c r="C38" s="159"/>
      <c r="D38" s="90">
        <f>H18+G25</f>
        <v>37.286730753404839</v>
      </c>
      <c r="E38" s="91">
        <f t="shared" si="2"/>
        <v>0.7457346150680968</v>
      </c>
      <c r="F38" s="105">
        <f t="shared" si="3"/>
        <v>38.032465368472934</v>
      </c>
      <c r="G38" s="84"/>
      <c r="H38" s="84"/>
      <c r="I38" s="84"/>
      <c r="J38" s="84"/>
      <c r="K38" s="84"/>
      <c r="L38" s="84"/>
      <c r="M38" s="84"/>
      <c r="N38" s="84"/>
    </row>
    <row r="39" spans="1:14" ht="25.5" customHeight="1">
      <c r="A39" s="93">
        <v>10</v>
      </c>
      <c r="B39" s="159" t="str">
        <f>B19</f>
        <v>Ступень с поручнем</v>
      </c>
      <c r="C39" s="159"/>
      <c r="D39" s="90">
        <f>H19+G25</f>
        <v>26.437415682533761</v>
      </c>
      <c r="E39" s="91">
        <f t="shared" si="2"/>
        <v>0.52874831365067521</v>
      </c>
      <c r="F39" s="105">
        <f t="shared" si="3"/>
        <v>26.966163996184434</v>
      </c>
      <c r="G39" s="84"/>
      <c r="H39" s="84"/>
      <c r="I39" s="84"/>
      <c r="J39" s="84"/>
      <c r="K39" s="84"/>
      <c r="L39" s="84"/>
      <c r="M39" s="84"/>
      <c r="N39" s="84"/>
    </row>
    <row r="40" spans="1:14" ht="27" customHeight="1">
      <c r="A40" s="93">
        <v>11</v>
      </c>
      <c r="B40" s="159" t="str">
        <f>B20</f>
        <v>Сиденья для ванны</v>
      </c>
      <c r="C40" s="159"/>
      <c r="D40" s="90">
        <f>H20+G25</f>
        <v>24.114128010791671</v>
      </c>
      <c r="E40" s="91">
        <f t="shared" si="2"/>
        <v>0.48228256021583343</v>
      </c>
      <c r="F40" s="105">
        <f t="shared" si="3"/>
        <v>24.596410571007503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96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</sheetData>
  <sheetProtection selectLockedCells="1" selectUnlockedCells="1"/>
  <mergeCells count="32">
    <mergeCell ref="B40:C40"/>
    <mergeCell ref="B34:C34"/>
    <mergeCell ref="B35:C35"/>
    <mergeCell ref="B36:C36"/>
    <mergeCell ref="B37:C37"/>
    <mergeCell ref="B38:C38"/>
    <mergeCell ref="B39:C39"/>
    <mergeCell ref="B13:E13"/>
    <mergeCell ref="B14:E14"/>
    <mergeCell ref="B15:E15"/>
    <mergeCell ref="B33:C33"/>
    <mergeCell ref="B17:E17"/>
    <mergeCell ref="B18:E18"/>
    <mergeCell ref="B19:E19"/>
    <mergeCell ref="B20:E20"/>
    <mergeCell ref="A22:G22"/>
    <mergeCell ref="A26:H26"/>
    <mergeCell ref="B16:E16"/>
    <mergeCell ref="A28:F28"/>
    <mergeCell ref="B29:C29"/>
    <mergeCell ref="B30:C30"/>
    <mergeCell ref="B31:C31"/>
    <mergeCell ref="B32:C32"/>
    <mergeCell ref="B11:E11"/>
    <mergeCell ref="B12:E12"/>
    <mergeCell ref="B1:I1"/>
    <mergeCell ref="A2:J2"/>
    <mergeCell ref="B3:I3"/>
    <mergeCell ref="B5:E5"/>
    <mergeCell ref="A6:A10"/>
    <mergeCell ref="B6:E10"/>
    <mergeCell ref="I6:N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РАСПЕЧАТАТЬ</vt:lpstr>
      <vt:lpstr>цены (ОКРУГЛЕННЫЕ)УТВЕРЖДЁННЫЕ</vt:lpstr>
      <vt:lpstr>цены</vt:lpstr>
      <vt:lpstr>расчет тарифов на дому</vt:lpstr>
      <vt:lpstr>расчет соц. быт.</vt:lpstr>
      <vt:lpstr>прокат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2020-02-11T08:51:38Z</dcterms:created>
  <dcterms:modified xsi:type="dcterms:W3CDTF">2024-04-01T06:17:25Z</dcterms:modified>
</cp:coreProperties>
</file>